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2120" windowHeight="7650"/>
  </bookViews>
  <sheets>
    <sheet name="малт" sheetId="2" r:id="rId1"/>
  </sheets>
  <calcPr calcId="125725"/>
</workbook>
</file>

<file path=xl/calcChain.xml><?xml version="1.0" encoding="utf-8"?>
<calcChain xmlns="http://schemas.openxmlformats.org/spreadsheetml/2006/main">
  <c r="BK99" i="2"/>
  <c r="I122"/>
  <c r="BK98"/>
  <c r="BK108"/>
  <c r="BK115"/>
  <c r="BK117"/>
  <c r="BK120"/>
  <c r="BK90"/>
  <c r="BK102"/>
  <c r="BK118"/>
  <c r="BK121"/>
  <c r="BB91"/>
  <c r="BB93"/>
  <c r="BB95"/>
  <c r="BB98"/>
  <c r="BB100"/>
  <c r="BB102"/>
  <c r="BB108"/>
  <c r="BB111"/>
  <c r="BB115"/>
  <c r="BB117"/>
  <c r="BB120"/>
  <c r="BL122"/>
  <c r="BM122"/>
  <c r="BN122"/>
  <c r="AH122"/>
  <c r="AF122"/>
  <c r="AV53"/>
  <c r="K53"/>
  <c r="AV122"/>
  <c r="K122"/>
  <c r="BM53"/>
  <c r="P53"/>
  <c r="AD120"/>
  <c r="AD122" s="1"/>
  <c r="W99"/>
  <c r="AW122"/>
  <c r="AU122"/>
  <c r="AT122"/>
  <c r="AX122" s="1"/>
  <c r="L122"/>
  <c r="AW53"/>
  <c r="AU53"/>
  <c r="AT53"/>
  <c r="L53"/>
  <c r="J53"/>
  <c r="I53"/>
  <c r="BN53"/>
  <c r="BL53"/>
  <c r="BD53"/>
  <c r="AP53"/>
  <c r="AH53"/>
  <c r="AF53"/>
  <c r="AP92"/>
  <c r="AP90"/>
  <c r="H96"/>
  <c r="H97"/>
  <c r="H104"/>
  <c r="H105"/>
  <c r="H106"/>
  <c r="H109"/>
  <c r="H112"/>
  <c r="H113"/>
  <c r="BF122"/>
  <c r="BE122"/>
  <c r="BD122"/>
  <c r="BC122"/>
  <c r="AR122"/>
  <c r="AO122"/>
  <c r="AN122"/>
  <c r="AM122"/>
  <c r="AL122"/>
  <c r="AK122"/>
  <c r="AJ122"/>
  <c r="AI122"/>
  <c r="BG53"/>
  <c r="AG53"/>
  <c r="M63"/>
  <c r="M62"/>
  <c r="M61"/>
  <c r="M60"/>
  <c r="AR53"/>
  <c r="BC53"/>
  <c r="BE53"/>
  <c r="BF53"/>
  <c r="AX53"/>
  <c r="AO53"/>
  <c r="AN53"/>
  <c r="AM53"/>
  <c r="AL53"/>
  <c r="AK53"/>
  <c r="AJ53"/>
  <c r="AI53"/>
  <c r="BG122"/>
  <c r="BA53"/>
  <c r="BH53"/>
  <c r="AY53"/>
  <c r="N53"/>
  <c r="AD53"/>
  <c r="AG122" l="1"/>
  <c r="AP122"/>
  <c r="AQ121"/>
  <c r="AQ118"/>
  <c r="AQ116"/>
  <c r="AQ114"/>
  <c r="AQ94"/>
  <c r="AE90"/>
  <c r="BB121"/>
  <c r="BB118"/>
  <c r="BB116"/>
  <c r="BB114"/>
  <c r="BB110"/>
  <c r="BB103"/>
  <c r="BB101"/>
  <c r="BB99"/>
  <c r="BB94"/>
  <c r="BB92"/>
  <c r="AQ119"/>
  <c r="V122"/>
  <c r="AB122"/>
  <c r="BB107"/>
  <c r="O53"/>
  <c r="AZ53"/>
  <c r="AQ90"/>
  <c r="AQ117"/>
  <c r="AE117"/>
  <c r="AQ115"/>
  <c r="AE115"/>
  <c r="AQ95"/>
  <c r="AE95"/>
  <c r="AQ93"/>
  <c r="AE93"/>
  <c r="AQ91"/>
  <c r="AE91"/>
  <c r="BK53"/>
  <c r="BI53"/>
  <c r="BJ53"/>
  <c r="AQ120"/>
  <c r="AQ110"/>
  <c r="AQ108"/>
  <c r="AQ102"/>
  <c r="AQ100"/>
  <c r="AQ98"/>
  <c r="X122"/>
  <c r="AE120"/>
  <c r="AS120" s="1"/>
  <c r="BO120" s="1"/>
  <c r="BK113"/>
  <c r="BK109"/>
  <c r="BB109"/>
  <c r="BK106"/>
  <c r="BK104"/>
  <c r="BJ122"/>
  <c r="AQ111"/>
  <c r="AE111"/>
  <c r="AS111" s="1"/>
  <c r="BO111" s="1"/>
  <c r="AQ103"/>
  <c r="AE103"/>
  <c r="AS103" s="1"/>
  <c r="BO103" s="1"/>
  <c r="AE101"/>
  <c r="AQ101"/>
  <c r="AQ99"/>
  <c r="AE99"/>
  <c r="AS99" s="1"/>
  <c r="BO99" s="1"/>
  <c r="V53"/>
  <c r="AQ92"/>
  <c r="BB90"/>
  <c r="AB53"/>
  <c r="BK112"/>
  <c r="M53"/>
  <c r="O122"/>
  <c r="AE121"/>
  <c r="AS121" s="1"/>
  <c r="BO121" s="1"/>
  <c r="AE118"/>
  <c r="AE116"/>
  <c r="AS116" s="1"/>
  <c r="BO116" s="1"/>
  <c r="AE114"/>
  <c r="AE110"/>
  <c r="AS110" s="1"/>
  <c r="BO110" s="1"/>
  <c r="AE108"/>
  <c r="AS108" s="1"/>
  <c r="BO108" s="1"/>
  <c r="AE102"/>
  <c r="AS102" s="1"/>
  <c r="BO102" s="1"/>
  <c r="AE100"/>
  <c r="AS100" s="1"/>
  <c r="BO100" s="1"/>
  <c r="AE98"/>
  <c r="AS98" s="1"/>
  <c r="BO98" s="1"/>
  <c r="AE94"/>
  <c r="AS94" s="1"/>
  <c r="BO94" s="1"/>
  <c r="AE92"/>
  <c r="BK97"/>
  <c r="AE119"/>
  <c r="AS119" s="1"/>
  <c r="BB119"/>
  <c r="BK105"/>
  <c r="AS114" l="1"/>
  <c r="BO114" s="1"/>
  <c r="AS118"/>
  <c r="BO118" s="1"/>
  <c r="AS90"/>
  <c r="AZ122"/>
  <c r="BO90"/>
  <c r="BI122"/>
  <c r="BA122"/>
  <c r="AQ97"/>
  <c r="AQ107"/>
  <c r="AQ105"/>
  <c r="N122"/>
  <c r="AE113"/>
  <c r="BB97"/>
  <c r="BB105"/>
  <c r="AE107"/>
  <c r="AS107" s="1"/>
  <c r="BH122"/>
  <c r="AQ112"/>
  <c r="AE112"/>
  <c r="AQ109"/>
  <c r="AE109"/>
  <c r="AQ96"/>
  <c r="AE96"/>
  <c r="AQ104"/>
  <c r="AE104"/>
  <c r="AQ106"/>
  <c r="AE106"/>
  <c r="BB112"/>
  <c r="BB53"/>
  <c r="BK107"/>
  <c r="BO107" s="1"/>
  <c r="AS92"/>
  <c r="BO92" s="1"/>
  <c r="AY122"/>
  <c r="AE97"/>
  <c r="AS97" s="1"/>
  <c r="BO97" s="1"/>
  <c r="AS101"/>
  <c r="BO101" s="1"/>
  <c r="BB96"/>
  <c r="BB104"/>
  <c r="BB106"/>
  <c r="AS91"/>
  <c r="BO91" s="1"/>
  <c r="AS93"/>
  <c r="BO93" s="1"/>
  <c r="AS95"/>
  <c r="BO95" s="1"/>
  <c r="AE105"/>
  <c r="AS105" s="1"/>
  <c r="BO105" s="1"/>
  <c r="AS115"/>
  <c r="BO115" s="1"/>
  <c r="AS117"/>
  <c r="BO117" s="1"/>
  <c r="AQ113"/>
  <c r="P122"/>
  <c r="BB113"/>
  <c r="M122"/>
  <c r="BO119"/>
  <c r="AE53"/>
  <c r="AQ53"/>
  <c r="X53"/>
  <c r="BB122" l="1"/>
  <c r="AS113"/>
  <c r="BO113" s="1"/>
  <c r="AQ122"/>
  <c r="BK122"/>
  <c r="AE122"/>
  <c r="AS106"/>
  <c r="BO106" s="1"/>
  <c r="AS104"/>
  <c r="BO104" s="1"/>
  <c r="AS96"/>
  <c r="BO96" s="1"/>
  <c r="AS109"/>
  <c r="BO109" s="1"/>
  <c r="AS112"/>
  <c r="BO112" s="1"/>
  <c r="AS53"/>
  <c r="BO122" l="1"/>
  <c r="AS122"/>
  <c r="BM55"/>
  <c r="BO53"/>
  <c r="BI58"/>
</calcChain>
</file>

<file path=xl/sharedStrings.xml><?xml version="1.0" encoding="utf-8"?>
<sst xmlns="http://schemas.openxmlformats.org/spreadsheetml/2006/main" count="554" uniqueCount="262">
  <si>
    <t>№ п/п</t>
  </si>
  <si>
    <t>Показатели на начало учебного года</t>
  </si>
  <si>
    <t>1 - 4</t>
  </si>
  <si>
    <t>5 - 9</t>
  </si>
  <si>
    <t>10 - 11</t>
  </si>
  <si>
    <t>И т о г о</t>
  </si>
  <si>
    <t>Число классов на 1 сентября</t>
  </si>
  <si>
    <t>учителей и других работников</t>
  </si>
  <si>
    <t>Число классов-комплектов на 1 сентября</t>
  </si>
  <si>
    <t>Общее число часов в неделю, в т.ч.</t>
  </si>
  <si>
    <t>а) число по учебному плану</t>
  </si>
  <si>
    <t>из них:  обучение на дому</t>
  </si>
  <si>
    <t>курсы по выбору</t>
  </si>
  <si>
    <t>Ф.И.О.</t>
  </si>
  <si>
    <t>Занимамая должность, преподаваемый предмет</t>
  </si>
  <si>
    <t>Образование,наименование учебного заведения</t>
  </si>
  <si>
    <t>Наименование документа, № и дата выдачи</t>
  </si>
  <si>
    <t>Квалфикационная категория</t>
  </si>
  <si>
    <t xml:space="preserve"> Пед.стаж </t>
  </si>
  <si>
    <t>Ставка в месяц</t>
  </si>
  <si>
    <t>Число часов в неделю</t>
  </si>
  <si>
    <t>Зарплата в месяц</t>
  </si>
  <si>
    <t>Доплата за проверку тетрадей 50- 100%</t>
  </si>
  <si>
    <t>Итого      пед. зарплата в месяц</t>
  </si>
  <si>
    <t>Дополнительная оплата</t>
  </si>
  <si>
    <t>Оклад АУП</t>
  </si>
  <si>
    <t>Всего зар.плата в месяц</t>
  </si>
  <si>
    <t>классное руководство 100%</t>
  </si>
  <si>
    <t>классное руководство 50%</t>
  </si>
  <si>
    <t>зав.кабинета 100%</t>
  </si>
  <si>
    <t>зав.кабинета 50%</t>
  </si>
  <si>
    <t>прочие допл</t>
  </si>
  <si>
    <t>категория</t>
  </si>
  <si>
    <t>1-4</t>
  </si>
  <si>
    <t>5-9</t>
  </si>
  <si>
    <t>10-11</t>
  </si>
  <si>
    <t>1 - 4          100%</t>
  </si>
  <si>
    <t>1 - 4          50%</t>
  </si>
  <si>
    <t>5 - 9          100%</t>
  </si>
  <si>
    <t>5 - 9          50%</t>
  </si>
  <si>
    <t>Сумма</t>
  </si>
  <si>
    <t>кол-во часов</t>
  </si>
  <si>
    <t xml:space="preserve">кол-во часов </t>
  </si>
  <si>
    <t>сумма</t>
  </si>
  <si>
    <t>история</t>
  </si>
  <si>
    <t>ЖБ 0030376</t>
  </si>
  <si>
    <t>ТБ 720503</t>
  </si>
  <si>
    <t>ЖБ 0308183 30.04.03.</t>
  </si>
  <si>
    <t>проч допл</t>
  </si>
  <si>
    <t>КВ 193543</t>
  </si>
  <si>
    <t>ЖБ 0131967</t>
  </si>
  <si>
    <t>ЖБ 0311321</t>
  </si>
  <si>
    <t xml:space="preserve">б) число дополнительных часов всего: </t>
  </si>
  <si>
    <t>итого</t>
  </si>
  <si>
    <t>В/о, ЕУ-2003</t>
  </si>
  <si>
    <t>Бухгалтер:</t>
  </si>
  <si>
    <t xml:space="preserve">В/о КарГУ-2006 </t>
  </si>
  <si>
    <t>В 027083</t>
  </si>
  <si>
    <t>10 - 11         50%</t>
  </si>
  <si>
    <t>ученический компонент</t>
  </si>
  <si>
    <t>религия</t>
  </si>
  <si>
    <t>Назарбаевские курсы</t>
  </si>
  <si>
    <t>ЖБ-Б 0340767</t>
  </si>
  <si>
    <t>надбавка за особые усл труда 10%</t>
  </si>
  <si>
    <t>в/о ЕАГИ -2009 нач.кл</t>
  </si>
  <si>
    <t xml:space="preserve">в/о ЦГПИ-91 </t>
  </si>
  <si>
    <t>в/о психолог самопознание</t>
  </si>
  <si>
    <t>в/о труд</t>
  </si>
  <si>
    <t>ЖБ 0311322</t>
  </si>
  <si>
    <t>в/о Нукус унив-2000</t>
  </si>
  <si>
    <t>в/о ЦГПИ -1985</t>
  </si>
  <si>
    <t>в/о КарГУ-2006</t>
  </si>
  <si>
    <t>в/о КарГУ-2007</t>
  </si>
  <si>
    <t>в/о Көкшетау ун.-2008</t>
  </si>
  <si>
    <t>В2-2. 1кат</t>
  </si>
  <si>
    <t>о</t>
  </si>
  <si>
    <t>В4-4 б/к</t>
  </si>
  <si>
    <t>В/о КГЖПУ 2016</t>
  </si>
  <si>
    <t>ЖБ -0860279</t>
  </si>
  <si>
    <t>В2-3. 2кат</t>
  </si>
  <si>
    <t>В2-1-в.к</t>
  </si>
  <si>
    <t xml:space="preserve">ЖББ 0156546 </t>
  </si>
  <si>
    <t>ИВТ</t>
  </si>
  <si>
    <t>В4-4. б/кат</t>
  </si>
  <si>
    <t>воспитатель</t>
  </si>
  <si>
    <t>АПК -1996</t>
  </si>
  <si>
    <t>ОАБ-ІІ 0115698</t>
  </si>
  <si>
    <t>В2-4. бкат</t>
  </si>
  <si>
    <t>классное рук-во</t>
  </si>
  <si>
    <t>кабинеты и мастерские компьтер</t>
  </si>
  <si>
    <t>проверка тетрадей</t>
  </si>
  <si>
    <t xml:space="preserve">                                  Приложение к инструкции о порядке начисления зарплаты</t>
  </si>
  <si>
    <t>Мусина Баян Орынбасаровна</t>
  </si>
  <si>
    <t xml:space="preserve">Омарова Маржан Бабаевна </t>
  </si>
  <si>
    <t>Шпекбаев Қонақбай Шпекбайұлы</t>
  </si>
  <si>
    <t xml:space="preserve">Айнагельдинова Злиха Ережеповна </t>
  </si>
  <si>
    <t>Тлеулесова Айгуль Канатовна</t>
  </si>
  <si>
    <t>Досумова Марал  Темиржановна</t>
  </si>
  <si>
    <t xml:space="preserve">Куатова Гульдана Тлеутаевна </t>
  </si>
  <si>
    <t>Базарбаев Жантөре  Тангатарович</t>
  </si>
  <si>
    <t>Касенова Нургуль Бегендыковна</t>
  </si>
  <si>
    <t>Дауылбаева Гүлмира Орынбасарқызы</t>
  </si>
  <si>
    <t>Абу Дияс Маратович</t>
  </si>
  <si>
    <t>Смагулова Бибигуль  Рамазановна</t>
  </si>
  <si>
    <t>Арн. орта Қарағанды қ. ГТК  0122631     20.06.2017ж.</t>
  </si>
  <si>
    <t xml:space="preserve">физ.восп    </t>
  </si>
  <si>
    <t xml:space="preserve">в/о Алматы қ.Магистр  </t>
  </si>
  <si>
    <t>Тулендинова Умут Баубековна</t>
  </si>
  <si>
    <t>в/о Көкшетау ун.</t>
  </si>
  <si>
    <t>№0309555 күні 23.06.2004ж.</t>
  </si>
  <si>
    <t xml:space="preserve">в/с,ЕАГИ 2005г. </t>
  </si>
  <si>
    <t>№ 0551076</t>
  </si>
  <si>
    <t>музыка</t>
  </si>
  <si>
    <t>В4-3. 2кат</t>
  </si>
  <si>
    <t>иностранный язык</t>
  </si>
  <si>
    <t>религиоведение</t>
  </si>
  <si>
    <t xml:space="preserve">физ.восп     </t>
  </si>
  <si>
    <t>Самарканова А.А</t>
  </si>
  <si>
    <t>Ермуканова Кызылгуль Укубаевна</t>
  </si>
  <si>
    <t>Залгаринов Кайргельды Имангалиевич</t>
  </si>
  <si>
    <t>Хуанбай Нурболат</t>
  </si>
  <si>
    <t xml:space="preserve">жоғары. Л.Н.Гумилев ат ЕУ   </t>
  </si>
  <si>
    <t xml:space="preserve">ЖББ0114266   </t>
  </si>
  <si>
    <t xml:space="preserve">арнаулы орта. Қарағанды гумантарлық колледжі    </t>
  </si>
  <si>
    <t>ТКБ 12039926</t>
  </si>
  <si>
    <t>география,</t>
  </si>
  <si>
    <t>ЖББ0114267</t>
  </si>
  <si>
    <t>1-4   100%</t>
  </si>
  <si>
    <t>с/спец АГК    1998г</t>
  </si>
  <si>
    <t>№0009960</t>
  </si>
  <si>
    <t>В4-2        1 кат</t>
  </si>
  <si>
    <t>В2-4-б/кат</t>
  </si>
  <si>
    <t>химия</t>
  </si>
  <si>
    <t>сертификат</t>
  </si>
  <si>
    <t>в4-4 б/к</t>
  </si>
  <si>
    <t>К.Ермуканова</t>
  </si>
  <si>
    <t>физика</t>
  </si>
  <si>
    <t>нвп</t>
  </si>
  <si>
    <t>в4-2 1к</t>
  </si>
  <si>
    <t>Аренова Айсулу Каировна</t>
  </si>
  <si>
    <t>Зам ВР уч. нач.кл</t>
  </si>
  <si>
    <t>Калиева Асель Укубаевна</t>
  </si>
  <si>
    <t>бастауыш сынып</t>
  </si>
  <si>
    <t xml:space="preserve">Арн орта Көкше Акмол Кол   </t>
  </si>
  <si>
    <r>
      <t xml:space="preserve">рус. яз. и лит </t>
    </r>
    <r>
      <rPr>
        <b/>
        <sz val="10"/>
        <color indexed="10"/>
        <rFont val="Times New Roman"/>
        <family val="1"/>
        <charset val="204"/>
      </rPr>
      <t>сарапшы</t>
    </r>
  </si>
  <si>
    <r>
      <t xml:space="preserve">нач.кл.  </t>
    </r>
    <r>
      <rPr>
        <b/>
        <sz val="10"/>
        <color indexed="10"/>
        <rFont val="Times New Roman"/>
        <family val="1"/>
        <charset val="204"/>
      </rPr>
      <t>сарапшы</t>
    </r>
  </si>
  <si>
    <r>
      <t xml:space="preserve">анг. язык. </t>
    </r>
    <r>
      <rPr>
        <b/>
        <sz val="10"/>
        <color indexed="10"/>
        <rFont val="Times New Roman"/>
        <family val="1"/>
        <charset val="204"/>
      </rPr>
      <t>сарапшы</t>
    </r>
  </si>
  <si>
    <r>
      <t>математика</t>
    </r>
    <r>
      <rPr>
        <b/>
        <sz val="10"/>
        <color indexed="10"/>
        <rFont val="Times New Roman"/>
        <family val="1"/>
        <charset val="204"/>
      </rPr>
      <t xml:space="preserve"> модератор</t>
    </r>
  </si>
  <si>
    <r>
      <t xml:space="preserve">нач кл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</si>
  <si>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 xml:space="preserve"> тарих, құқық</t>
    </r>
    <r>
      <rPr>
        <b/>
        <sz val="10"/>
        <color indexed="10"/>
        <rFont val="Times New Roman"/>
        <family val="1"/>
        <charset val="204"/>
      </rPr>
      <t xml:space="preserve"> модератор</t>
    </r>
  </si>
  <si>
    <t>Зам По УР каз т.мен әдеб</t>
  </si>
  <si>
    <r>
      <t xml:space="preserve">Нач кл, , </t>
    </r>
    <r>
      <rPr>
        <b/>
        <sz val="10"/>
        <color indexed="10"/>
        <rFont val="Times New Roman"/>
        <family val="1"/>
        <charset val="204"/>
      </rPr>
      <t>сарапшы</t>
    </r>
  </si>
  <si>
    <t>Директора школы</t>
  </si>
  <si>
    <t>В2-4</t>
  </si>
  <si>
    <t>нкачислено</t>
  </si>
  <si>
    <t>начислено</t>
  </si>
  <si>
    <t xml:space="preserve"> всего начислено</t>
  </si>
  <si>
    <t>обновленка</t>
  </si>
  <si>
    <t>педмастерство</t>
  </si>
  <si>
    <t xml:space="preserve">языковые </t>
  </si>
  <si>
    <t>Аманжол Айнур</t>
  </si>
  <si>
    <t>қазақ тілі мен әдебиеті</t>
  </si>
  <si>
    <t xml:space="preserve">   БЖБ №0014688</t>
  </si>
  <si>
    <t xml:space="preserve"> Қостанай гум инст 2007</t>
  </si>
  <si>
    <t>Тұраш Нұрдаулет Мақсатұлы</t>
  </si>
  <si>
    <t>жоғары Ы.Алтынсарин АрқМПУ 2016</t>
  </si>
  <si>
    <t>жб-б 1085645</t>
  </si>
  <si>
    <r>
      <t xml:space="preserve">матем </t>
    </r>
    <r>
      <rPr>
        <b/>
        <sz val="10"/>
        <color indexed="10"/>
        <rFont val="Times New Roman"/>
        <family val="1"/>
        <charset val="204"/>
      </rPr>
      <t>модератор</t>
    </r>
  </si>
  <si>
    <t>Дюсембаева Баян Елеусизовна</t>
  </si>
  <si>
    <t>жоғары ЕГИ 1999 педагогика ББ</t>
  </si>
  <si>
    <t>ЖБ 0680728</t>
  </si>
  <si>
    <t>Шпекбаева Айдана Кунакбаевна</t>
  </si>
  <si>
    <t>с/спец АГК    2014</t>
  </si>
  <si>
    <t>ТКБ 0668389</t>
  </si>
  <si>
    <t>Самопознание сертификат</t>
  </si>
  <si>
    <t>10-11     100%</t>
  </si>
  <si>
    <t>Даулбаева Гүлмира Орынбасарқызы</t>
  </si>
  <si>
    <r>
      <t>қазақ тілі мен әдебиеті</t>
    </r>
    <r>
      <rPr>
        <b/>
        <sz val="11"/>
        <color indexed="10"/>
        <rFont val="Times New Roman"/>
        <family val="1"/>
        <charset val="204"/>
      </rPr>
      <t xml:space="preserve"> модератор</t>
    </r>
  </si>
  <si>
    <r>
      <t xml:space="preserve">Директор каз.яз и лит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</si>
  <si>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 xml:space="preserve">бастауыш сынып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</si>
  <si>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 xml:space="preserve">бастауыш білім беру  ИВТ </t>
    </r>
    <r>
      <rPr>
        <b/>
        <sz val="10"/>
        <color indexed="10"/>
        <rFont val="Times New Roman"/>
        <family val="1"/>
        <charset val="204"/>
      </rPr>
      <t>сарапшы</t>
    </r>
  </si>
  <si>
    <t>В4-2</t>
  </si>
  <si>
    <t>А1-3-1 В2-2  І-кат</t>
  </si>
  <si>
    <t>А1-4. В2-2 1кат</t>
  </si>
  <si>
    <t>Утверждаю:________________________</t>
  </si>
  <si>
    <t>ТАРИФИКАЦИОННЫЙ  СПИСОК (МБ)</t>
  </si>
  <si>
    <t>Руководитель ГУ "отдел образования</t>
  </si>
  <si>
    <t>по Ерейментаускому району</t>
  </si>
  <si>
    <t>управления образования</t>
  </si>
  <si>
    <t>Акмолинской области</t>
  </si>
  <si>
    <t>отдела образования по Ерейментаускому району</t>
  </si>
  <si>
    <t>управления образования Акмолинской области"</t>
  </si>
  <si>
    <t>_____________________________2021 г.</t>
  </si>
  <si>
    <t>КГУ "Общеобразовательная школа села Малтабар</t>
  </si>
  <si>
    <t>А1-4  В2-2 І-кат</t>
  </si>
  <si>
    <t>В4-2 1к</t>
  </si>
  <si>
    <t>А1-4   В2-2 І-кат</t>
  </si>
  <si>
    <t>В2-1 б/к</t>
  </si>
  <si>
    <t>Главный специалист по школьным вопросам</t>
  </si>
  <si>
    <t>Сергазинова Г.Т.</t>
  </si>
  <si>
    <t>Инспектор по кадрам</t>
  </si>
  <si>
    <t>Закарина А.Б.</t>
  </si>
  <si>
    <t>нач.кл.  сарапшы</t>
  </si>
  <si>
    <t>рус. яз. и лит сарапшы</t>
  </si>
  <si>
    <t>анг. язык. сарапшы</t>
  </si>
  <si>
    <t>бастауыш сынып модератор</t>
  </si>
  <si>
    <t>бастауыш білім беру  ИВТ сарапшы</t>
  </si>
  <si>
    <t>СОГЛАСОВАНО</t>
  </si>
  <si>
    <r>
      <t>______________________</t>
    </r>
    <r>
      <rPr>
        <b/>
        <sz val="10"/>
        <rFont val="Times New Roman"/>
        <family val="1"/>
        <charset val="204"/>
      </rPr>
      <t>_Жусупов Б.А.</t>
    </r>
  </si>
  <si>
    <t>Руководитель     ГУ «Отдел образования по Ерейментаускому району  управления образования Акмолинской области»</t>
  </si>
  <si>
    <t>УТВЕРЖДАЮ</t>
  </si>
  <si>
    <t>Директор КГУ "Общеобразовательная школа с.Малтабар отдела образования по Ерейментаускому району управления образования Акмолинской области"</t>
  </si>
  <si>
    <t>_______________Ермуканова К.У.</t>
  </si>
  <si>
    <t>Руководитель ГУ "Управление образования Акмолинской области"</t>
  </si>
  <si>
    <t xml:space="preserve">Т А Р И Ф И К А Ц И О Н Н Ы Й     С П И С О К </t>
  </si>
  <si>
    <t>Адрес школы:  с.Малтабар, ул.Богенбая 15</t>
  </si>
  <si>
    <t>В2-4. б/кат</t>
  </si>
  <si>
    <t>Магистр</t>
  </si>
  <si>
    <t xml:space="preserve">Магистр </t>
  </si>
  <si>
    <t>В4-3 2к</t>
  </si>
  <si>
    <t>Мукашева Айнур Жакияновна</t>
  </si>
  <si>
    <t xml:space="preserve">С. Куркина </t>
  </si>
  <si>
    <t>на 1 сентября 2021г</t>
  </si>
  <si>
    <t>Вакансия Блялова</t>
  </si>
  <si>
    <t>секция</t>
  </si>
  <si>
    <t>в/о Ш.Уалиханова ат университет қазақ тілі мен әдебиет мұғалімі</t>
  </si>
  <si>
    <r>
      <t xml:space="preserve">биология </t>
    </r>
    <r>
      <rPr>
        <b/>
        <sz val="10"/>
        <color indexed="10"/>
        <rFont val="Times New Roman"/>
        <family val="1"/>
        <charset val="204"/>
      </rPr>
      <t>сарапшы</t>
    </r>
  </si>
  <si>
    <t>в/о КМУ биология</t>
  </si>
  <si>
    <t>Тулендинова Нургуль Сегизбаевна</t>
  </si>
  <si>
    <t>с/спец</t>
  </si>
  <si>
    <t>АСтГК технология</t>
  </si>
  <si>
    <t>прикладные курсыт ОГН</t>
  </si>
  <si>
    <t>прикладные курсыт ЕМЦ</t>
  </si>
  <si>
    <t>вакансия Динара</t>
  </si>
  <si>
    <t>Тулендинова Нургуль Сегизбаева</t>
  </si>
  <si>
    <t>технология</t>
  </si>
  <si>
    <t>с/спец Аст ГК</t>
  </si>
  <si>
    <t>2кат</t>
  </si>
  <si>
    <r>
      <t xml:space="preserve">анг. язык. Қазақ т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</si>
  <si>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 xml:space="preserve">анг. язык. Қазақ тбиология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</si>
  <si>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 xml:space="preserve">Директор каз.яз и лит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</si>
  <si>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>нач кл</t>
    </r>
    <r>
      <rPr>
        <b/>
        <sz val="10"/>
        <color indexed="10"/>
        <rFont val="Times New Roman"/>
        <family val="1"/>
        <charset val="204"/>
      </rPr>
      <t xml:space="preserve"> модератор</t>
    </r>
  </si>
  <si>
    <r>
      <t>Нач кл, ,</t>
    </r>
    <r>
      <rPr>
        <b/>
        <sz val="10"/>
        <color indexed="10"/>
        <rFont val="Times New Roman"/>
        <family val="1"/>
        <charset val="204"/>
      </rPr>
      <t xml:space="preserve"> сарапшы</t>
    </r>
  </si>
  <si>
    <r>
      <t>қазақ тілі мен әдебиеті</t>
    </r>
    <r>
      <rPr>
        <b/>
        <sz val="11"/>
        <color indexed="10"/>
        <rFont val="Times New Roman"/>
        <family val="1"/>
        <charset val="204"/>
      </rPr>
      <t xml:space="preserve"> модератор</t>
    </r>
  </si>
  <si>
    <r>
      <t xml:space="preserve"> тарих, құқық</t>
    </r>
    <r>
      <rPr>
        <b/>
        <sz val="10"/>
        <color indexed="10"/>
        <rFont val="Times New Roman"/>
        <family val="1"/>
        <charset val="204"/>
      </rPr>
      <t xml:space="preserve"> модератор</t>
    </r>
  </si>
  <si>
    <r>
      <t xml:space="preserve">матем </t>
    </r>
    <r>
      <rPr>
        <b/>
        <sz val="10"/>
        <color indexed="10"/>
        <rFont val="Times New Roman"/>
        <family val="1"/>
        <charset val="204"/>
      </rPr>
      <t>модератор</t>
    </r>
  </si>
  <si>
    <r>
      <t>математика</t>
    </r>
    <r>
      <rPr>
        <b/>
        <sz val="10"/>
        <color indexed="10"/>
        <rFont val="Times New Roman"/>
        <family val="1"/>
        <charset val="204"/>
      </rPr>
      <t xml:space="preserve"> модератор</t>
    </r>
  </si>
  <si>
    <t>22,10</t>
  </si>
  <si>
    <t>5,10</t>
  </si>
  <si>
    <t>в/о  Ш.Уалиханова ат университет қазақ тілі мен әдебиет мұғалімі</t>
  </si>
  <si>
    <t>учителей и других работников на 01.09.2021</t>
  </si>
  <si>
    <t>В4-3 2 кат</t>
  </si>
  <si>
    <t>В2-3. 2 кат</t>
  </si>
  <si>
    <t>Коротун И.А.</t>
  </si>
  <si>
    <t>Штат в кол-ве 22,5 пед.ставок</t>
  </si>
  <si>
    <t>Кол-во класс комплектов:  11</t>
  </si>
  <si>
    <t xml:space="preserve">                                            Кол-во детей  111</t>
  </si>
  <si>
    <t>________________________Куркина С.М.</t>
  </si>
  <si>
    <t xml:space="preserve">Вакансия </t>
  </si>
  <si>
    <t>В2-4 б/к</t>
  </si>
  <si>
    <t>В2-2. 2кат</t>
  </si>
  <si>
    <t>Фонд заработной платы   6271032  тенге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</si>
</sst>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" fillId="0" borderId="0"/>
  </cellStyleXfs>
  <cellXfs count="423">
    <xf numFmtId="0" fontId="0" fillId="0" borderId="0" xfId="0"/>
    <xf numFmtId="0" fontId="5" fillId="0" borderId="0" xfId="0" applyFont="1"/>
    <xf numFmtId="0" fontId="8" fillId="0" borderId="0" xfId="0" applyFont="1"/>
    <xf numFmtId="0" fontId="8" fillId="0" borderId="0" xfId="0" applyFont="1" applyFill="1" applyBorder="1"/>
    <xf numFmtId="0" fontId="3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textRotation="90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1" fontId="10" fillId="2" borderId="2" xfId="1" applyNumberFormat="1" applyFont="1" applyFill="1" applyBorder="1" applyAlignment="1"/>
    <xf numFmtId="0" fontId="10" fillId="2" borderId="2" xfId="1" applyFont="1" applyFill="1" applyBorder="1" applyAlignment="1">
      <alignment wrapText="1"/>
    </xf>
    <xf numFmtId="1" fontId="10" fillId="2" borderId="2" xfId="0" applyNumberFormat="1" applyFont="1" applyFill="1" applyBorder="1" applyAlignment="1"/>
    <xf numFmtId="0" fontId="11" fillId="2" borderId="2" xfId="0" applyFont="1" applyFill="1" applyBorder="1" applyAlignment="1"/>
    <xf numFmtId="49" fontId="10" fillId="2" borderId="2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/>
    </xf>
    <xf numFmtId="0" fontId="11" fillId="0" borderId="0" xfId="0" applyFont="1" applyFill="1"/>
    <xf numFmtId="164" fontId="11" fillId="0" borderId="0" xfId="0" applyNumberFormat="1" applyFont="1"/>
    <xf numFmtId="1" fontId="11" fillId="0" borderId="0" xfId="0" applyNumberFormat="1" applyFont="1"/>
    <xf numFmtId="1" fontId="10" fillId="2" borderId="0" xfId="0" applyNumberFormat="1" applyFont="1" applyFill="1" applyBorder="1"/>
    <xf numFmtId="0" fontId="10" fillId="2" borderId="0" xfId="0" applyFont="1" applyFill="1" applyBorder="1"/>
    <xf numFmtId="1" fontId="24" fillId="2" borderId="2" xfId="0" applyNumberFormat="1" applyFont="1" applyFill="1" applyBorder="1" applyAlignment="1"/>
    <xf numFmtId="1" fontId="10" fillId="2" borderId="5" xfId="1" applyNumberFormat="1" applyFont="1" applyFill="1" applyBorder="1" applyAlignment="1"/>
    <xf numFmtId="1" fontId="10" fillId="2" borderId="2" xfId="1" applyNumberFormat="1" applyFont="1" applyFill="1" applyBorder="1" applyAlignment="1">
      <alignment horizontal="left"/>
    </xf>
    <xf numFmtId="0" fontId="10" fillId="2" borderId="2" xfId="1" applyFont="1" applyFill="1" applyBorder="1" applyAlignment="1">
      <alignment horizontal="left"/>
    </xf>
    <xf numFmtId="0" fontId="11" fillId="2" borderId="2" xfId="1" applyFont="1" applyFill="1" applyBorder="1" applyAlignment="1">
      <alignment vertical="top" wrapText="1"/>
    </xf>
    <xf numFmtId="0" fontId="11" fillId="2" borderId="2" xfId="1" applyFont="1" applyFill="1" applyBorder="1" applyAlignment="1">
      <alignment horizontal="left" vertical="top" wrapText="1"/>
    </xf>
    <xf numFmtId="0" fontId="24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1" fillId="2" borderId="6" xfId="0" applyFont="1" applyFill="1" applyBorder="1" applyAlignment="1"/>
    <xf numFmtId="0" fontId="11" fillId="2" borderId="7" xfId="0" applyFont="1" applyFill="1" applyBorder="1" applyAlignment="1"/>
    <xf numFmtId="0" fontId="11" fillId="2" borderId="3" xfId="0" applyFont="1" applyFill="1" applyBorder="1" applyAlignment="1"/>
    <xf numFmtId="0" fontId="10" fillId="2" borderId="3" xfId="1" applyFont="1" applyFill="1" applyBorder="1" applyAlignment="1"/>
    <xf numFmtId="0" fontId="11" fillId="2" borderId="2" xfId="1" applyFont="1" applyFill="1" applyBorder="1" applyAlignment="1">
      <alignment horizontal="center"/>
    </xf>
    <xf numFmtId="0" fontId="11" fillId="2" borderId="2" xfId="0" applyFont="1" applyFill="1" applyBorder="1" applyAlignment="1">
      <alignment vertical="top" wrapText="1"/>
    </xf>
    <xf numFmtId="0" fontId="11" fillId="3" borderId="0" xfId="0" applyFont="1" applyFill="1"/>
    <xf numFmtId="0" fontId="8" fillId="3" borderId="0" xfId="0" applyFont="1" applyFill="1"/>
    <xf numFmtId="1" fontId="11" fillId="2" borderId="2" xfId="0" applyNumberFormat="1" applyFont="1" applyFill="1" applyBorder="1" applyAlignment="1"/>
    <xf numFmtId="0" fontId="11" fillId="4" borderId="0" xfId="0" applyFont="1" applyFill="1"/>
    <xf numFmtId="1" fontId="11" fillId="4" borderId="0" xfId="0" applyNumberFormat="1" applyFont="1" applyFill="1"/>
    <xf numFmtId="1" fontId="10" fillId="4" borderId="2" xfId="1" applyNumberFormat="1" applyFont="1" applyFill="1" applyBorder="1" applyAlignment="1">
      <alignment horizontal="left"/>
    </xf>
    <xf numFmtId="1" fontId="10" fillId="4" borderId="2" xfId="1" applyNumberFormat="1" applyFont="1" applyFill="1" applyBorder="1" applyAlignment="1"/>
    <xf numFmtId="1" fontId="10" fillId="4" borderId="2" xfId="0" applyNumberFormat="1" applyFont="1" applyFill="1" applyBorder="1" applyAlignment="1"/>
    <xf numFmtId="1" fontId="10" fillId="4" borderId="5" xfId="1" applyNumberFormat="1" applyFont="1" applyFill="1" applyBorder="1" applyAlignment="1"/>
    <xf numFmtId="1" fontId="11" fillId="4" borderId="2" xfId="0" applyNumberFormat="1" applyFont="1" applyFill="1" applyBorder="1" applyAlignment="1"/>
    <xf numFmtId="0" fontId="8" fillId="4" borderId="0" xfId="0" applyFont="1" applyFill="1"/>
    <xf numFmtId="1" fontId="10" fillId="2" borderId="2" xfId="0" applyNumberFormat="1" applyFont="1" applyFill="1" applyBorder="1" applyAlignment="1">
      <alignment horizontal="center"/>
    </xf>
    <xf numFmtId="1" fontId="10" fillId="2" borderId="5" xfId="1" applyNumberFormat="1" applyFont="1" applyFill="1" applyBorder="1" applyAlignment="1">
      <alignment horizontal="center"/>
    </xf>
    <xf numFmtId="1" fontId="24" fillId="2" borderId="2" xfId="0" applyNumberFormat="1" applyFont="1" applyFill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0" fillId="2" borderId="2" xfId="1" applyNumberFormat="1" applyFont="1" applyFill="1" applyBorder="1" applyAlignment="1">
      <alignment horizontal="center" wrapText="1"/>
    </xf>
    <xf numFmtId="1" fontId="10" fillId="2" borderId="5" xfId="1" applyNumberFormat="1" applyFont="1" applyFill="1" applyBorder="1" applyAlignment="1">
      <alignment horizontal="center" wrapText="1"/>
    </xf>
    <xf numFmtId="1" fontId="11" fillId="0" borderId="2" xfId="0" applyNumberFormat="1" applyFont="1" applyBorder="1" applyAlignment="1">
      <alignment horizontal="center" wrapText="1"/>
    </xf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wrapText="1"/>
    </xf>
    <xf numFmtId="0" fontId="10" fillId="2" borderId="0" xfId="1" applyFont="1" applyFill="1" applyBorder="1"/>
    <xf numFmtId="0" fontId="10" fillId="2" borderId="0" xfId="1" applyFont="1" applyFill="1" applyBorder="1" applyAlignment="1">
      <alignment horizontal="left"/>
    </xf>
    <xf numFmtId="0" fontId="8" fillId="0" borderId="2" xfId="0" applyFont="1" applyBorder="1"/>
    <xf numFmtId="1" fontId="10" fillId="4" borderId="2" xfId="1" applyNumberFormat="1" applyFont="1" applyFill="1" applyBorder="1" applyAlignment="1">
      <alignment horizontal="center" wrapText="1"/>
    </xf>
    <xf numFmtId="1" fontId="10" fillId="4" borderId="2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left"/>
    </xf>
    <xf numFmtId="0" fontId="11" fillId="4" borderId="2" xfId="1" applyFont="1" applyFill="1" applyBorder="1" applyAlignment="1">
      <alignment horizontal="left" vertical="top" wrapText="1"/>
    </xf>
    <xf numFmtId="0" fontId="10" fillId="2" borderId="6" xfId="1" applyFont="1" applyFill="1" applyBorder="1" applyAlignment="1">
      <alignment horizontal="left"/>
    </xf>
    <xf numFmtId="0" fontId="10" fillId="2" borderId="7" xfId="1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0" fillId="2" borderId="1" xfId="1" applyFont="1" applyFill="1" applyBorder="1" applyAlignment="1">
      <alignment horizontal="center" vertical="center"/>
    </xf>
    <xf numFmtId="0" fontId="5" fillId="2" borderId="0" xfId="0" applyFont="1" applyFill="1"/>
    <xf numFmtId="0" fontId="8" fillId="2" borderId="0" xfId="0" applyFont="1" applyFill="1"/>
    <xf numFmtId="0" fontId="10" fillId="2" borderId="6" xfId="1" applyFont="1" applyFill="1" applyBorder="1" applyAlignment="1"/>
    <xf numFmtId="0" fontId="10" fillId="2" borderId="7" xfId="1" applyFont="1" applyFill="1" applyBorder="1" applyAlignment="1"/>
    <xf numFmtId="0" fontId="11" fillId="2" borderId="5" xfId="1" applyFont="1" applyFill="1" applyBorder="1" applyAlignment="1">
      <alignment vertical="top" wrapText="1"/>
    </xf>
    <xf numFmtId="0" fontId="24" fillId="2" borderId="2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/>
    </xf>
    <xf numFmtId="0" fontId="10" fillId="2" borderId="0" xfId="1" applyFont="1" applyFill="1" applyAlignment="1">
      <alignment horizontal="left"/>
    </xf>
    <xf numFmtId="0" fontId="10" fillId="2" borderId="3" xfId="1" applyFont="1" applyFill="1" applyBorder="1" applyAlignment="1">
      <alignment horizontal="left"/>
    </xf>
    <xf numFmtId="0" fontId="11" fillId="2" borderId="0" xfId="0" applyFont="1" applyFill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/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0" fontId="10" fillId="2" borderId="0" xfId="1" applyFont="1" applyFill="1"/>
    <xf numFmtId="0" fontId="10" fillId="2" borderId="3" xfId="1" applyFont="1" applyFill="1" applyBorder="1"/>
    <xf numFmtId="0" fontId="11" fillId="2" borderId="5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Border="1"/>
    <xf numFmtId="0" fontId="11" fillId="2" borderId="0" xfId="0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left"/>
    </xf>
    <xf numFmtId="0" fontId="11" fillId="2" borderId="1" xfId="1" applyFont="1" applyFill="1" applyBorder="1" applyAlignment="1">
      <alignment horizontal="center"/>
    </xf>
    <xf numFmtId="0" fontId="8" fillId="5" borderId="0" xfId="0" applyFont="1" applyFill="1"/>
    <xf numFmtId="0" fontId="10" fillId="2" borderId="5" xfId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vertical="top" wrapText="1"/>
    </xf>
    <xf numFmtId="1" fontId="11" fillId="0" borderId="1" xfId="0" applyNumberFormat="1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/>
    </xf>
    <xf numFmtId="0" fontId="17" fillId="0" borderId="2" xfId="0" applyFont="1" applyBorder="1"/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/>
    <xf numFmtId="0" fontId="17" fillId="4" borderId="2" xfId="0" applyFont="1" applyFill="1" applyBorder="1"/>
    <xf numFmtId="0" fontId="10" fillId="2" borderId="2" xfId="2" applyFont="1" applyFill="1" applyBorder="1" applyAlignment="1">
      <alignment horizontal="left" vertical="top" wrapText="1"/>
    </xf>
    <xf numFmtId="0" fontId="24" fillId="4" borderId="2" xfId="0" applyFont="1" applyFill="1" applyBorder="1" applyAlignment="1">
      <alignment horizontal="left" vertical="top" wrapText="1"/>
    </xf>
    <xf numFmtId="1" fontId="10" fillId="4" borderId="2" xfId="0" applyNumberFormat="1" applyFont="1" applyFill="1" applyBorder="1" applyAlignment="1">
      <alignment horizontal="center" wrapText="1"/>
    </xf>
    <xf numFmtId="0" fontId="10" fillId="2" borderId="2" xfId="0" applyFont="1" applyFill="1" applyBorder="1" applyAlignment="1">
      <alignment vertical="top" wrapText="1"/>
    </xf>
    <xf numFmtId="0" fontId="8" fillId="2" borderId="2" xfId="0" applyFont="1" applyFill="1" applyBorder="1"/>
    <xf numFmtId="1" fontId="10" fillId="4" borderId="2" xfId="1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left" vertical="top" wrapText="1"/>
    </xf>
    <xf numFmtId="0" fontId="8" fillId="4" borderId="2" xfId="0" applyFont="1" applyFill="1" applyBorder="1"/>
    <xf numFmtId="1" fontId="11" fillId="4" borderId="2" xfId="0" applyNumberFormat="1" applyFont="1" applyFill="1" applyBorder="1" applyAlignment="1">
      <alignment horizontal="center" wrapText="1"/>
    </xf>
    <xf numFmtId="1" fontId="11" fillId="4" borderId="2" xfId="0" applyNumberFormat="1" applyFont="1" applyFill="1" applyBorder="1" applyAlignment="1">
      <alignment horizontal="center"/>
    </xf>
    <xf numFmtId="0" fontId="17" fillId="0" borderId="0" xfId="0" applyFont="1"/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10" fillId="2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0" fillId="2" borderId="0" xfId="0" applyNumberFormat="1" applyFont="1" applyFill="1" applyAlignment="1">
      <alignment horizontal="center" vertical="center"/>
    </xf>
    <xf numFmtId="1" fontId="11" fillId="2" borderId="2" xfId="1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wrapText="1"/>
    </xf>
    <xf numFmtId="9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10" fontId="15" fillId="2" borderId="0" xfId="0" applyNumberFormat="1" applyFont="1" applyFill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wrapText="1"/>
    </xf>
    <xf numFmtId="0" fontId="10" fillId="2" borderId="0" xfId="1" applyFont="1" applyFill="1" applyAlignment="1">
      <alignment vertical="center"/>
    </xf>
    <xf numFmtId="0" fontId="10" fillId="2" borderId="0" xfId="1" applyFont="1" applyFill="1" applyAlignment="1"/>
    <xf numFmtId="0" fontId="8" fillId="2" borderId="0" xfId="0" applyFont="1" applyFill="1" applyBorder="1"/>
    <xf numFmtId="0" fontId="3" fillId="2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textRotation="90" wrapText="1"/>
    </xf>
    <xf numFmtId="0" fontId="3" fillId="2" borderId="0" xfId="1" applyFont="1" applyFill="1" applyBorder="1" applyAlignment="1">
      <alignment horizontal="center" textRotation="90" wrapText="1"/>
    </xf>
    <xf numFmtId="1" fontId="3" fillId="2" borderId="0" xfId="1" applyNumberFormat="1" applyFont="1" applyFill="1" applyBorder="1"/>
    <xf numFmtId="0" fontId="3" fillId="2" borderId="0" xfId="1" applyFont="1" applyFill="1" applyBorder="1"/>
    <xf numFmtId="0" fontId="10" fillId="2" borderId="0" xfId="1" applyFont="1" applyFill="1" applyAlignment="1">
      <alignment vertical="center" wrapText="1"/>
    </xf>
    <xf numFmtId="1" fontId="5" fillId="2" borderId="0" xfId="0" applyNumberFormat="1" applyFont="1" applyFill="1"/>
    <xf numFmtId="0" fontId="11" fillId="2" borderId="0" xfId="0" applyFont="1" applyFill="1" applyAlignment="1">
      <alignment vertical="center"/>
    </xf>
    <xf numFmtId="0" fontId="5" fillId="2" borderId="0" xfId="0" applyFont="1" applyFill="1" applyBorder="1"/>
    <xf numFmtId="49" fontId="6" fillId="2" borderId="0" xfId="1" applyNumberFormat="1" applyFont="1" applyFill="1" applyBorder="1" applyAlignment="1">
      <alignment horizontal="center"/>
    </xf>
    <xf numFmtId="1" fontId="2" fillId="2" borderId="0" xfId="1" applyNumberFormat="1" applyFont="1" applyFill="1" applyBorder="1"/>
    <xf numFmtId="1" fontId="7" fillId="2" borderId="0" xfId="1" applyNumberFormat="1" applyFont="1" applyFill="1" applyBorder="1" applyAlignment="1">
      <alignment horizontal="center"/>
    </xf>
    <xf numFmtId="1" fontId="2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vertical="center" wrapText="1"/>
    </xf>
    <xf numFmtId="1" fontId="4" fillId="2" borderId="0" xfId="0" applyNumberFormat="1" applyFont="1" applyFill="1" applyBorder="1"/>
    <xf numFmtId="0" fontId="4" fillId="2" borderId="0" xfId="0" applyFont="1" applyFill="1" applyBorder="1"/>
    <xf numFmtId="0" fontId="10" fillId="2" borderId="3" xfId="1" applyFont="1" applyFill="1" applyBorder="1" applyAlignment="1">
      <alignment vertical="center" wrapText="1"/>
    </xf>
    <xf numFmtId="0" fontId="10" fillId="2" borderId="3" xfId="1" applyFont="1" applyFill="1" applyBorder="1" applyAlignment="1">
      <alignment wrapText="1"/>
    </xf>
    <xf numFmtId="0" fontId="10" fillId="2" borderId="3" xfId="1" applyFont="1" applyFill="1" applyBorder="1" applyAlignment="1">
      <alignment horizontal="center"/>
    </xf>
    <xf numFmtId="1" fontId="10" fillId="2" borderId="3" xfId="1" applyNumberFormat="1" applyFont="1" applyFill="1" applyBorder="1" applyAlignment="1">
      <alignment horizontal="center"/>
    </xf>
    <xf numFmtId="0" fontId="10" fillId="2" borderId="4" xfId="1" applyFont="1" applyFill="1" applyBorder="1" applyAlignment="1">
      <alignment vertical="center" wrapText="1"/>
    </xf>
    <xf numFmtId="49" fontId="10" fillId="2" borderId="2" xfId="1" applyNumberFormat="1" applyFont="1" applyFill="1" applyBorder="1" applyAlignment="1">
      <alignment horizontal="center" vertical="center" textRotation="90" wrapText="1"/>
    </xf>
    <xf numFmtId="1" fontId="17" fillId="2" borderId="2" xfId="0" applyNumberFormat="1" applyFont="1" applyFill="1" applyBorder="1"/>
    <xf numFmtId="1" fontId="11" fillId="2" borderId="2" xfId="1" applyNumberFormat="1" applyFont="1" applyFill="1" applyBorder="1" applyAlignment="1">
      <alignment horizontal="left" vertical="top" wrapText="1"/>
    </xf>
    <xf numFmtId="0" fontId="10" fillId="2" borderId="5" xfId="1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0" fillId="2" borderId="2" xfId="2" applyFont="1" applyFill="1" applyBorder="1" applyAlignment="1">
      <alignment vertical="top" wrapText="1"/>
    </xf>
    <xf numFmtId="0" fontId="11" fillId="2" borderId="2" xfId="1" applyFont="1" applyFill="1" applyBorder="1" applyAlignment="1">
      <alignment vertical="top" wrapText="1" shrinkToFit="1"/>
    </xf>
    <xf numFmtId="0" fontId="27" fillId="2" borderId="0" xfId="0" applyFont="1" applyFill="1" applyAlignment="1">
      <alignment wrapText="1"/>
    </xf>
    <xf numFmtId="0" fontId="10" fillId="2" borderId="2" xfId="1" applyFont="1" applyFill="1" applyBorder="1" applyAlignment="1">
      <alignment vertical="top" wrapText="1"/>
    </xf>
    <xf numFmtId="0" fontId="13" fillId="2" borderId="2" xfId="1" applyFont="1" applyFill="1" applyBorder="1" applyAlignment="1">
      <alignment vertical="top" wrapText="1"/>
    </xf>
    <xf numFmtId="0" fontId="24" fillId="2" borderId="2" xfId="0" applyFont="1" applyFill="1" applyBorder="1" applyAlignment="1">
      <alignment vertical="top" wrapText="1"/>
    </xf>
    <xf numFmtId="0" fontId="11" fillId="2" borderId="1" xfId="1" applyFont="1" applyFill="1" applyBorder="1" applyAlignment="1">
      <alignment vertical="top" wrapText="1"/>
    </xf>
    <xf numFmtId="0" fontId="13" fillId="2" borderId="2" xfId="1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vertical="top" wrapText="1"/>
    </xf>
    <xf numFmtId="0" fontId="13" fillId="2" borderId="5" xfId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vertical="center"/>
    </xf>
    <xf numFmtId="0" fontId="25" fillId="2" borderId="2" xfId="0" applyFont="1" applyFill="1" applyBorder="1" applyAlignment="1">
      <alignment wrapText="1"/>
    </xf>
    <xf numFmtId="0" fontId="15" fillId="2" borderId="2" xfId="2" applyFont="1" applyFill="1" applyBorder="1" applyAlignment="1">
      <alignment horizontal="left" vertical="top" wrapText="1"/>
    </xf>
    <xf numFmtId="0" fontId="15" fillId="2" borderId="2" xfId="1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/>
    </xf>
    <xf numFmtId="0" fontId="11" fillId="2" borderId="2" xfId="1" applyFont="1" applyFill="1" applyBorder="1" applyAlignment="1"/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/>
    </xf>
    <xf numFmtId="0" fontId="17" fillId="2" borderId="0" xfId="0" applyFont="1" applyFill="1"/>
    <xf numFmtId="1" fontId="17" fillId="2" borderId="0" xfId="0" applyNumberFormat="1" applyFont="1" applyFill="1"/>
    <xf numFmtId="0" fontId="11" fillId="2" borderId="0" xfId="0" applyFont="1" applyFill="1" applyAlignment="1">
      <alignment wrapText="1"/>
    </xf>
    <xf numFmtId="0" fontId="10" fillId="2" borderId="0" xfId="1" applyFont="1" applyFill="1" applyAlignment="1">
      <alignment wrapText="1"/>
    </xf>
    <xf numFmtId="0" fontId="10" fillId="2" borderId="0" xfId="1" applyFont="1" applyFill="1" applyAlignment="1"/>
    <xf numFmtId="0" fontId="8" fillId="2" borderId="0" xfId="0" applyFont="1" applyFill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/>
    <xf numFmtId="0" fontId="19" fillId="2" borderId="0" xfId="0" applyFont="1" applyFill="1"/>
    <xf numFmtId="1" fontId="10" fillId="2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19" fillId="0" borderId="0" xfId="0" applyNumberFormat="1" applyFont="1" applyFill="1" applyBorder="1" applyAlignment="1">
      <alignment horizontal="left" vertical="center"/>
    </xf>
    <xf numFmtId="0" fontId="24" fillId="2" borderId="2" xfId="1" applyFont="1" applyFill="1" applyBorder="1" applyAlignment="1">
      <alignment vertical="top" wrapText="1"/>
    </xf>
    <xf numFmtId="0" fontId="24" fillId="2" borderId="2" xfId="1" applyFont="1" applyFill="1" applyBorder="1" applyAlignment="1">
      <alignment horizontal="left" vertical="top" wrapText="1"/>
    </xf>
    <xf numFmtId="1" fontId="25" fillId="2" borderId="2" xfId="0" applyNumberFormat="1" applyFont="1" applyFill="1" applyBorder="1"/>
    <xf numFmtId="1" fontId="24" fillId="2" borderId="2" xfId="1" applyNumberFormat="1" applyFont="1" applyFill="1" applyBorder="1" applyAlignment="1"/>
    <xf numFmtId="1" fontId="24" fillId="2" borderId="2" xfId="1" applyNumberFormat="1" applyFont="1" applyFill="1" applyBorder="1" applyAlignment="1">
      <alignment horizontal="left"/>
    </xf>
    <xf numFmtId="1" fontId="24" fillId="2" borderId="2" xfId="1" applyNumberFormat="1" applyFont="1" applyFill="1" applyBorder="1" applyAlignment="1">
      <alignment horizontal="left" vertical="top" wrapText="1"/>
    </xf>
    <xf numFmtId="0" fontId="25" fillId="2" borderId="2" xfId="0" applyFont="1" applyFill="1" applyBorder="1"/>
    <xf numFmtId="0" fontId="24" fillId="2" borderId="5" xfId="1" applyFont="1" applyFill="1" applyBorder="1" applyAlignment="1">
      <alignment vertical="top" wrapText="1"/>
    </xf>
    <xf numFmtId="0" fontId="24" fillId="2" borderId="5" xfId="0" applyFont="1" applyFill="1" applyBorder="1" applyAlignment="1">
      <alignment vertical="top" wrapText="1"/>
    </xf>
    <xf numFmtId="0" fontId="24" fillId="2" borderId="5" xfId="0" applyFont="1" applyFill="1" applyBorder="1" applyAlignment="1">
      <alignment horizontal="left" vertical="top" wrapText="1"/>
    </xf>
    <xf numFmtId="1" fontId="24" fillId="2" borderId="5" xfId="1" applyNumberFormat="1" applyFont="1" applyFill="1" applyBorder="1" applyAlignment="1"/>
    <xf numFmtId="0" fontId="24" fillId="2" borderId="2" xfId="1" applyFont="1" applyFill="1" applyBorder="1" applyAlignment="1">
      <alignment vertical="top" wrapText="1" shrinkToFit="1"/>
    </xf>
    <xf numFmtId="0" fontId="24" fillId="2" borderId="0" xfId="0" applyFont="1" applyFill="1" applyAlignment="1">
      <alignment wrapText="1"/>
    </xf>
    <xf numFmtId="0" fontId="28" fillId="2" borderId="2" xfId="1" applyFont="1" applyFill="1" applyBorder="1" applyAlignment="1">
      <alignment vertical="top" wrapText="1"/>
    </xf>
    <xf numFmtId="0" fontId="24" fillId="2" borderId="1" xfId="1" applyFont="1" applyFill="1" applyBorder="1" applyAlignment="1">
      <alignment vertical="top" wrapText="1"/>
    </xf>
    <xf numFmtId="0" fontId="28" fillId="2" borderId="2" xfId="1" applyFont="1" applyFill="1" applyBorder="1" applyAlignment="1">
      <alignment horizontal="left" vertical="top" wrapText="1"/>
    </xf>
    <xf numFmtId="0" fontId="28" fillId="2" borderId="2" xfId="0" applyFont="1" applyFill="1" applyBorder="1" applyAlignment="1">
      <alignment vertical="top" wrapText="1"/>
    </xf>
    <xf numFmtId="0" fontId="28" fillId="2" borderId="5" xfId="1" applyFont="1" applyFill="1" applyBorder="1" applyAlignment="1">
      <alignment horizontal="left" vertical="top" wrapText="1"/>
    </xf>
    <xf numFmtId="0" fontId="24" fillId="2" borderId="1" xfId="0" applyFont="1" applyFill="1" applyBorder="1" applyAlignment="1">
      <alignment vertical="top" wrapText="1"/>
    </xf>
    <xf numFmtId="0" fontId="25" fillId="2" borderId="2" xfId="1" applyFont="1" applyFill="1" applyBorder="1" applyAlignment="1">
      <alignment horizontal="left" vertical="top" wrapText="1"/>
    </xf>
    <xf numFmtId="0" fontId="24" fillId="2" borderId="2" xfId="0" applyFont="1" applyFill="1" applyBorder="1" applyAlignment="1">
      <alignment wrapText="1"/>
    </xf>
    <xf numFmtId="0" fontId="17" fillId="0" borderId="0" xfId="0" applyFont="1" applyBorder="1"/>
    <xf numFmtId="0" fontId="8" fillId="0" borderId="0" xfId="0" applyFont="1" applyBorder="1"/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11" fillId="6" borderId="0" xfId="0" applyFont="1" applyFill="1"/>
    <xf numFmtId="0" fontId="21" fillId="2" borderId="0" xfId="0" applyFont="1" applyFill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protection locked="0"/>
    </xf>
    <xf numFmtId="0" fontId="23" fillId="2" borderId="0" xfId="3" applyFont="1" applyFill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top"/>
    </xf>
    <xf numFmtId="0" fontId="11" fillId="5" borderId="2" xfId="1" applyFont="1" applyFill="1" applyBorder="1" applyAlignment="1">
      <alignment horizontal="center" vertical="top" wrapText="1"/>
    </xf>
    <xf numFmtId="0" fontId="11" fillId="5" borderId="2" xfId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11" fillId="5" borderId="5" xfId="0" applyFont="1" applyFill="1" applyBorder="1" applyAlignment="1">
      <alignment vertical="top" wrapText="1"/>
    </xf>
    <xf numFmtId="0" fontId="11" fillId="5" borderId="5" xfId="1" applyFont="1" applyFill="1" applyBorder="1" applyAlignment="1">
      <alignment vertical="top" wrapText="1"/>
    </xf>
    <xf numFmtId="0" fontId="11" fillId="5" borderId="5" xfId="1" applyFont="1" applyFill="1" applyBorder="1" applyAlignment="1">
      <alignment horizontal="center" vertical="top" wrapText="1"/>
    </xf>
    <xf numFmtId="0" fontId="11" fillId="5" borderId="2" xfId="0" applyFont="1" applyFill="1" applyBorder="1" applyAlignment="1">
      <alignment vertical="top" wrapText="1"/>
    </xf>
    <xf numFmtId="0" fontId="11" fillId="5" borderId="2" xfId="1" applyFont="1" applyFill="1" applyBorder="1" applyAlignment="1">
      <alignment horizontal="left" vertical="top" wrapText="1"/>
    </xf>
    <xf numFmtId="0" fontId="11" fillId="5" borderId="2" xfId="1" applyNumberFormat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left" vertical="top" wrapText="1"/>
    </xf>
    <xf numFmtId="0" fontId="24" fillId="5" borderId="2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/>
    <xf numFmtId="0" fontId="11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8" fillId="5" borderId="2" xfId="0" applyFont="1" applyFill="1" applyBorder="1"/>
    <xf numFmtId="0" fontId="14" fillId="5" borderId="2" xfId="0" applyFont="1" applyFill="1" applyBorder="1"/>
    <xf numFmtId="1" fontId="11" fillId="5" borderId="2" xfId="0" applyNumberFormat="1" applyFont="1" applyFill="1" applyBorder="1" applyAlignment="1">
      <alignment horizontal="center" vertical="top" wrapText="1"/>
    </xf>
    <xf numFmtId="0" fontId="11" fillId="5" borderId="2" xfId="1" applyFont="1" applyFill="1" applyBorder="1" applyAlignment="1">
      <alignment horizontal="center"/>
    </xf>
    <xf numFmtId="0" fontId="11" fillId="5" borderId="2" xfId="0" applyFont="1" applyFill="1" applyBorder="1" applyAlignment="1"/>
    <xf numFmtId="0" fontId="11" fillId="5" borderId="2" xfId="0" applyFont="1" applyFill="1" applyBorder="1" applyAlignment="1">
      <alignment horizontal="center"/>
    </xf>
    <xf numFmtId="0" fontId="11" fillId="5" borderId="1" xfId="1" applyFont="1" applyFill="1" applyBorder="1" applyAlignment="1">
      <alignment horizontal="center"/>
    </xf>
    <xf numFmtId="0" fontId="11" fillId="5" borderId="2" xfId="0" applyNumberFormat="1" applyFont="1" applyFill="1" applyBorder="1" applyAlignment="1">
      <alignment vertical="top" wrapText="1"/>
    </xf>
    <xf numFmtId="0" fontId="10" fillId="2" borderId="2" xfId="1" applyNumberFormat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0" fillId="2" borderId="2" xfId="1" applyFont="1" applyFill="1" applyBorder="1" applyAlignment="1"/>
    <xf numFmtId="1" fontId="11" fillId="4" borderId="2" xfId="1" applyNumberFormat="1" applyFont="1" applyFill="1" applyBorder="1" applyAlignment="1">
      <alignment horizontal="center"/>
    </xf>
    <xf numFmtId="1" fontId="17" fillId="4" borderId="2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horizontal="center" textRotation="90"/>
    </xf>
    <xf numFmtId="0" fontId="8" fillId="4" borderId="4" xfId="0" applyFont="1" applyFill="1" applyBorder="1" applyAlignment="1">
      <alignment horizontal="center" textRotation="90"/>
    </xf>
    <xf numFmtId="0" fontId="8" fillId="4" borderId="1" xfId="0" applyFont="1" applyFill="1" applyBorder="1" applyAlignment="1">
      <alignment horizontal="center" textRotation="90"/>
    </xf>
    <xf numFmtId="1" fontId="17" fillId="4" borderId="2" xfId="0" applyNumberFormat="1" applyFont="1" applyFill="1" applyBorder="1"/>
    <xf numFmtId="0" fontId="11" fillId="4" borderId="2" xfId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 wrapText="1"/>
    </xf>
    <xf numFmtId="1" fontId="8" fillId="2" borderId="0" xfId="0" applyNumberFormat="1" applyFont="1" applyFill="1"/>
    <xf numFmtId="1" fontId="24" fillId="2" borderId="2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11" fillId="4" borderId="1" xfId="1" applyFont="1" applyFill="1" applyBorder="1" applyAlignment="1">
      <alignment horizontal="left" vertical="top" wrapText="1"/>
    </xf>
    <xf numFmtId="0" fontId="11" fillId="5" borderId="1" xfId="0" applyFont="1" applyFill="1" applyBorder="1" applyAlignment="1"/>
    <xf numFmtId="0" fontId="11" fillId="5" borderId="1" xfId="0" applyFont="1" applyFill="1" applyBorder="1" applyAlignment="1">
      <alignment horizontal="center"/>
    </xf>
    <xf numFmtId="164" fontId="11" fillId="4" borderId="0" xfId="0" applyNumberFormat="1" applyFont="1" applyFill="1"/>
    <xf numFmtId="49" fontId="10" fillId="4" borderId="2" xfId="1" applyNumberFormat="1" applyFont="1" applyFill="1" applyBorder="1" applyAlignment="1">
      <alignment horizontal="center"/>
    </xf>
    <xf numFmtId="0" fontId="24" fillId="4" borderId="2" xfId="0" applyFont="1" applyFill="1" applyBorder="1"/>
    <xf numFmtId="0" fontId="10" fillId="4" borderId="2" xfId="1" applyFont="1" applyFill="1" applyBorder="1" applyAlignment="1"/>
    <xf numFmtId="0" fontId="10" fillId="4" borderId="3" xfId="1" applyFont="1" applyFill="1" applyBorder="1" applyAlignment="1"/>
    <xf numFmtId="0" fontId="10" fillId="4" borderId="0" xfId="0" applyFont="1" applyFill="1" applyBorder="1"/>
    <xf numFmtId="0" fontId="9" fillId="4" borderId="0" xfId="0" applyFont="1" applyFill="1" applyAlignment="1">
      <alignment horizontal="center" vertical="center"/>
    </xf>
    <xf numFmtId="1" fontId="29" fillId="2" borderId="2" xfId="0" applyNumberFormat="1" applyFont="1" applyFill="1" applyBorder="1" applyAlignment="1"/>
    <xf numFmtId="1" fontId="29" fillId="4" borderId="2" xfId="1" applyNumberFormat="1" applyFont="1" applyFill="1" applyBorder="1" applyAlignment="1"/>
    <xf numFmtId="1" fontId="29" fillId="4" borderId="2" xfId="0" applyNumberFormat="1" applyFont="1" applyFill="1" applyBorder="1" applyAlignment="1"/>
    <xf numFmtId="49" fontId="11" fillId="4" borderId="2" xfId="1" applyNumberFormat="1" applyFont="1" applyFill="1" applyBorder="1" applyAlignment="1">
      <alignment horizontal="left" vertical="top" wrapText="1"/>
    </xf>
    <xf numFmtId="49" fontId="11" fillId="4" borderId="2" xfId="0" applyNumberFormat="1" applyFont="1" applyFill="1" applyBorder="1" applyAlignment="1">
      <alignment horizontal="left" vertical="top" wrapText="1"/>
    </xf>
    <xf numFmtId="1" fontId="29" fillId="2" borderId="2" xfId="1" applyNumberFormat="1" applyFont="1" applyFill="1" applyBorder="1" applyAlignment="1"/>
    <xf numFmtId="0" fontId="30" fillId="2" borderId="1" xfId="1" applyFont="1" applyFill="1" applyBorder="1" applyAlignment="1">
      <alignment vertical="top" wrapText="1"/>
    </xf>
    <xf numFmtId="0" fontId="11" fillId="2" borderId="2" xfId="1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2" xfId="1" applyNumberFormat="1" applyFont="1" applyFill="1" applyBorder="1" applyAlignment="1">
      <alignment vertical="top" wrapText="1"/>
    </xf>
    <xf numFmtId="0" fontId="11" fillId="2" borderId="5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4" fillId="2" borderId="2" xfId="0" applyFont="1" applyFill="1" applyBorder="1"/>
    <xf numFmtId="0" fontId="11" fillId="2" borderId="2" xfId="0" applyNumberFormat="1" applyFont="1" applyFill="1" applyBorder="1" applyAlignment="1">
      <alignment vertical="top" wrapText="1"/>
    </xf>
    <xf numFmtId="1" fontId="11" fillId="2" borderId="2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/>
    <xf numFmtId="0" fontId="11" fillId="2" borderId="1" xfId="0" applyFont="1" applyFill="1" applyBorder="1" applyAlignment="1">
      <alignment horizontal="center"/>
    </xf>
    <xf numFmtId="1" fontId="11" fillId="2" borderId="2" xfId="0" applyNumberFormat="1" applyFont="1" applyFill="1" applyBorder="1" applyAlignment="1">
      <alignment horizontal="center" wrapText="1"/>
    </xf>
    <xf numFmtId="1" fontId="11" fillId="2" borderId="2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wrapText="1"/>
    </xf>
    <xf numFmtId="0" fontId="10" fillId="2" borderId="2" xfId="1" applyFont="1" applyFill="1" applyBorder="1" applyAlignment="1"/>
    <xf numFmtId="0" fontId="10" fillId="2" borderId="4" xfId="1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vertical="top" wrapText="1"/>
    </xf>
    <xf numFmtId="165" fontId="11" fillId="2" borderId="1" xfId="1" applyNumberFormat="1" applyFont="1" applyFill="1" applyBorder="1" applyAlignment="1">
      <alignment horizontal="center"/>
    </xf>
    <xf numFmtId="165" fontId="24" fillId="2" borderId="2" xfId="0" applyNumberFormat="1" applyFont="1" applyFill="1" applyBorder="1"/>
    <xf numFmtId="0" fontId="10" fillId="2" borderId="0" xfId="0" applyFont="1" applyFill="1" applyBorder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21" fillId="2" borderId="0" xfId="0" applyFont="1" applyFill="1" applyAlignment="1">
      <alignment wrapText="1"/>
    </xf>
    <xf numFmtId="1" fontId="11" fillId="2" borderId="0" xfId="0" applyNumberFormat="1" applyFont="1" applyFill="1"/>
    <xf numFmtId="1" fontId="10" fillId="2" borderId="0" xfId="0" applyNumberFormat="1" applyFont="1" applyFill="1" applyAlignment="1" applyProtection="1">
      <protection locked="0"/>
    </xf>
    <xf numFmtId="1" fontId="10" fillId="2" borderId="0" xfId="0" applyNumberFormat="1" applyFont="1" applyFill="1" applyAlignment="1" applyProtection="1">
      <alignment horizontal="center"/>
      <protection locked="0"/>
    </xf>
    <xf numFmtId="1" fontId="25" fillId="2" borderId="2" xfId="0" applyNumberFormat="1" applyFont="1" applyFill="1" applyBorder="1" applyAlignment="1">
      <alignment wrapText="1"/>
    </xf>
    <xf numFmtId="49" fontId="11" fillId="2" borderId="2" xfId="1" applyNumberFormat="1" applyFont="1" applyFill="1" applyBorder="1" applyAlignment="1">
      <alignment horizontal="left" vertical="top" wrapText="1"/>
    </xf>
    <xf numFmtId="0" fontId="17" fillId="2" borderId="2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top" wrapText="1"/>
    </xf>
    <xf numFmtId="1" fontId="11" fillId="2" borderId="1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left" vertical="top" wrapText="1"/>
    </xf>
    <xf numFmtId="0" fontId="11" fillId="2" borderId="1" xfId="1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1" fontId="21" fillId="2" borderId="0" xfId="0" applyNumberFormat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left" wrapText="1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10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textRotation="90" wrapText="1"/>
    </xf>
    <xf numFmtId="0" fontId="10" fillId="2" borderId="1" xfId="1" applyFont="1" applyFill="1" applyBorder="1" applyAlignment="1">
      <alignment horizontal="center" vertical="center" textRotation="90" wrapText="1"/>
    </xf>
    <xf numFmtId="0" fontId="10" fillId="2" borderId="2" xfId="1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textRotation="90"/>
    </xf>
    <xf numFmtId="0" fontId="8" fillId="2" borderId="4" xfId="0" applyFont="1" applyFill="1" applyBorder="1" applyAlignment="1">
      <alignment horizontal="center" textRotation="90"/>
    </xf>
    <xf numFmtId="0" fontId="8" fillId="2" borderId="1" xfId="0" applyFont="1" applyFill="1" applyBorder="1" applyAlignment="1">
      <alignment horizontal="center" textRotation="90"/>
    </xf>
    <xf numFmtId="0" fontId="10" fillId="4" borderId="1" xfId="1" applyFont="1" applyFill="1" applyBorder="1" applyAlignment="1">
      <alignment horizontal="center" vertical="center" textRotation="90" wrapText="1"/>
    </xf>
    <xf numFmtId="0" fontId="10" fillId="4" borderId="2" xfId="1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0" fillId="2" borderId="2" xfId="1" applyFont="1" applyFill="1" applyBorder="1" applyAlignment="1">
      <alignment vertical="center" textRotation="90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vertical="center" textRotation="90" wrapText="1"/>
    </xf>
    <xf numFmtId="0" fontId="10" fillId="4" borderId="2" xfId="1" applyFont="1" applyFill="1" applyBorder="1" applyAlignment="1">
      <alignment horizontal="center" textRotation="90" wrapText="1"/>
    </xf>
    <xf numFmtId="0" fontId="10" fillId="2" borderId="1" xfId="1" applyFont="1" applyFill="1" applyBorder="1" applyAlignment="1">
      <alignment horizontal="left" vertical="center" textRotation="90" wrapText="1"/>
    </xf>
    <xf numFmtId="0" fontId="10" fillId="2" borderId="2" xfId="1" applyFont="1" applyFill="1" applyBorder="1" applyAlignment="1">
      <alignment horizontal="left" vertical="center" textRotation="90" wrapText="1"/>
    </xf>
    <xf numFmtId="49" fontId="10" fillId="2" borderId="2" xfId="1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textRotation="90" wrapText="1"/>
    </xf>
    <xf numFmtId="0" fontId="10" fillId="2" borderId="1" xfId="1" applyFont="1" applyFill="1" applyBorder="1" applyAlignment="1">
      <alignment vertical="center" wrapText="1"/>
    </xf>
    <xf numFmtId="49" fontId="10" fillId="2" borderId="5" xfId="1" applyNumberFormat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 wrapText="1"/>
    </xf>
    <xf numFmtId="49" fontId="10" fillId="2" borderId="6" xfId="1" applyNumberFormat="1" applyFont="1" applyFill="1" applyBorder="1" applyAlignment="1">
      <alignment horizontal="center" vertical="center" wrapText="1"/>
    </xf>
    <xf numFmtId="49" fontId="10" fillId="2" borderId="8" xfId="1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/>
    <xf numFmtId="0" fontId="0" fillId="2" borderId="0" xfId="0" applyFill="1" applyAlignment="1"/>
    <xf numFmtId="0" fontId="0" fillId="0" borderId="0" xfId="0" applyAlignment="1"/>
    <xf numFmtId="0" fontId="8" fillId="4" borderId="5" xfId="0" applyFont="1" applyFill="1" applyBorder="1" applyAlignment="1">
      <alignment horizontal="center" textRotation="90"/>
    </xf>
    <xf numFmtId="0" fontId="8" fillId="4" borderId="4" xfId="0" applyFont="1" applyFill="1" applyBorder="1" applyAlignment="1">
      <alignment horizontal="center" textRotation="90"/>
    </xf>
    <xf numFmtId="0" fontId="8" fillId="4" borderId="1" xfId="0" applyFont="1" applyFill="1" applyBorder="1" applyAlignment="1">
      <alignment horizontal="center" textRotation="90"/>
    </xf>
    <xf numFmtId="0" fontId="0" fillId="4" borderId="4" xfId="0" applyFill="1" applyBorder="1"/>
    <xf numFmtId="0" fontId="0" fillId="4" borderId="1" xfId="0" applyFill="1" applyBorder="1"/>
    <xf numFmtId="0" fontId="10" fillId="2" borderId="10" xfId="1" applyFont="1" applyFill="1" applyBorder="1" applyAlignment="1">
      <alignment horizontal="center" vertical="center" textRotation="90" wrapText="1"/>
    </xf>
    <xf numFmtId="0" fontId="10" fillId="2" borderId="11" xfId="1" applyFont="1" applyFill="1" applyBorder="1" applyAlignment="1">
      <alignment horizontal="center" vertical="center" textRotation="90" wrapText="1"/>
    </xf>
    <xf numFmtId="0" fontId="10" fillId="2" borderId="0" xfId="1" applyFont="1" applyFill="1" applyAlignment="1">
      <alignment horizontal="left" wrapText="1"/>
    </xf>
    <xf numFmtId="0" fontId="10" fillId="2" borderId="0" xfId="1" applyFont="1" applyFill="1" applyAlignment="1">
      <alignment horizontal="center" wrapText="1"/>
    </xf>
    <xf numFmtId="49" fontId="10" fillId="2" borderId="6" xfId="1" applyNumberFormat="1" applyFont="1" applyFill="1" applyBorder="1" applyAlignment="1">
      <alignment horizontal="left" vertical="center" wrapText="1"/>
    </xf>
    <xf numFmtId="49" fontId="10" fillId="2" borderId="8" xfId="1" applyNumberFormat="1" applyFont="1" applyFill="1" applyBorder="1" applyAlignment="1">
      <alignment horizontal="left" vertical="center" wrapText="1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 wrapText="1"/>
    </xf>
    <xf numFmtId="0" fontId="10" fillId="2" borderId="8" xfId="1" applyFont="1" applyFill="1" applyBorder="1" applyAlignment="1">
      <alignment horizontal="center" wrapText="1"/>
    </xf>
    <xf numFmtId="0" fontId="0" fillId="2" borderId="4" xfId="0" applyFill="1" applyBorder="1" applyAlignment="1">
      <alignment horizontal="center" textRotation="90"/>
    </xf>
    <xf numFmtId="0" fontId="0" fillId="2" borderId="1" xfId="0" applyFill="1" applyBorder="1" applyAlignment="1">
      <alignment horizontal="center" textRotation="90"/>
    </xf>
    <xf numFmtId="0" fontId="0" fillId="2" borderId="4" xfId="0" applyFill="1" applyBorder="1"/>
    <xf numFmtId="0" fontId="0" fillId="2" borderId="1" xfId="0" applyFill="1" applyBorder="1"/>
    <xf numFmtId="0" fontId="19" fillId="2" borderId="9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" fontId="19" fillId="2" borderId="0" xfId="0" applyNumberFormat="1" applyFont="1" applyFill="1" applyBorder="1" applyAlignment="1">
      <alignment horizontal="left" vertical="center"/>
    </xf>
    <xf numFmtId="0" fontId="0" fillId="2" borderId="9" xfId="0" applyFill="1" applyBorder="1" applyAlignment="1"/>
    <xf numFmtId="1" fontId="10" fillId="2" borderId="0" xfId="0" applyNumberFormat="1" applyFont="1" applyFill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10" fillId="2" borderId="0" xfId="0" applyFont="1" applyFill="1" applyAlignment="1" applyProtection="1">
      <alignment wrapText="1"/>
      <protection locked="0"/>
    </xf>
    <xf numFmtId="0" fontId="0" fillId="2" borderId="0" xfId="0" applyFill="1" applyAlignment="1">
      <alignment wrapText="1"/>
    </xf>
    <xf numFmtId="0" fontId="10" fillId="2" borderId="0" xfId="0" applyFont="1" applyFill="1" applyAlignment="1" applyProtection="1">
      <protection locked="0"/>
    </xf>
    <xf numFmtId="0" fontId="10" fillId="2" borderId="0" xfId="0" applyFont="1" applyFill="1" applyBorder="1" applyAlignment="1" applyProtection="1">
      <alignment wrapText="1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>
      <alignment horizontal="left" vertical="top"/>
    </xf>
  </cellXfs>
  <cellStyles count="4">
    <cellStyle name="Обычный" xfId="0" builtinId="0"/>
    <cellStyle name="Обычный 2" xfId="1"/>
    <cellStyle name="Обычный 4" xfId="2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S153"/>
  <sheetViews>
    <sheetView tabSelected="1" topLeftCell="AJ1" workbookViewId="0">
      <selection activeCell="BM103" sqref="BM103"/>
    </sheetView>
  </sheetViews>
  <sheetFormatPr defaultRowHeight="15"/>
  <cols>
    <col min="1" max="1" width="4.42578125" style="8" customWidth="1"/>
    <col min="2" max="2" width="23.85546875" style="7" customWidth="1"/>
    <col min="3" max="3" width="12.85546875" style="2" customWidth="1"/>
    <col min="4" max="4" width="10.5703125" style="2" customWidth="1"/>
    <col min="5" max="5" width="12" style="2" customWidth="1"/>
    <col min="6" max="6" width="16.140625" style="2" customWidth="1"/>
    <col min="7" max="7" width="6.7109375" style="86" customWidth="1"/>
    <col min="8" max="8" width="7.85546875" style="2" customWidth="1"/>
    <col min="9" max="9" width="5.140625" style="100" customWidth="1"/>
    <col min="10" max="11" width="5.42578125" style="76" customWidth="1"/>
    <col min="12" max="12" width="5.85546875" style="76" customWidth="1"/>
    <col min="13" max="13" width="7.5703125" style="2" customWidth="1"/>
    <col min="14" max="14" width="8.140625" style="2" customWidth="1"/>
    <col min="15" max="15" width="8.85546875" style="2" customWidth="1"/>
    <col min="16" max="16" width="8.7109375" style="2" customWidth="1"/>
    <col min="17" max="17" width="3.140625" style="2" hidden="1" customWidth="1"/>
    <col min="18" max="18" width="5.85546875" style="2" hidden="1" customWidth="1"/>
    <col min="19" max="19" width="4.5703125" style="2" customWidth="1"/>
    <col min="20" max="20" width="5.28515625" style="2" customWidth="1"/>
    <col min="21" max="21" width="5.5703125" style="2" customWidth="1"/>
    <col min="22" max="22" width="6.140625" style="2" customWidth="1"/>
    <col min="23" max="23" width="5.42578125" style="2" customWidth="1"/>
    <col min="24" max="24" width="6.28515625" style="2" customWidth="1"/>
    <col min="25" max="25" width="4.140625" style="2" customWidth="1"/>
    <col min="26" max="26" width="4.85546875" style="2" customWidth="1"/>
    <col min="27" max="27" width="6.42578125" style="2" customWidth="1"/>
    <col min="28" max="28" width="7.140625" style="2" customWidth="1"/>
    <col min="29" max="29" width="4.42578125" style="2" customWidth="1"/>
    <col min="30" max="30" width="5.7109375" style="2" customWidth="1"/>
    <col min="31" max="31" width="11.28515625" style="6" customWidth="1"/>
    <col min="32" max="32" width="5.85546875" style="2" customWidth="1"/>
    <col min="33" max="33" width="7.28515625" style="54" customWidth="1"/>
    <col min="34" max="34" width="7" style="54" customWidth="1"/>
    <col min="35" max="35" width="4.85546875" style="2" customWidth="1"/>
    <col min="36" max="36" width="4.28515625" style="45" customWidth="1"/>
    <col min="37" max="37" width="5.140625" style="2" hidden="1" customWidth="1"/>
    <col min="38" max="38" width="2.5703125" style="2" hidden="1" customWidth="1"/>
    <col min="39" max="39" width="5.5703125" style="2" hidden="1" customWidth="1"/>
    <col min="40" max="40" width="3.28515625" style="2" hidden="1" customWidth="1"/>
    <col min="41" max="41" width="7.7109375" style="2" hidden="1" customWidth="1"/>
    <col min="42" max="42" width="8" style="2" customWidth="1"/>
    <col min="43" max="43" width="8.28515625" style="2" customWidth="1"/>
    <col min="44" max="44" width="4.85546875" style="54" customWidth="1"/>
    <col min="45" max="45" width="9.42578125" style="2" customWidth="1"/>
    <col min="46" max="46" width="3.5703125" style="2" customWidth="1"/>
    <col min="47" max="47" width="4.5703125" style="2" customWidth="1"/>
    <col min="48" max="48" width="5.28515625" style="2" customWidth="1"/>
    <col min="49" max="49" width="4.85546875" style="2" customWidth="1"/>
    <col min="50" max="50" width="2.7109375" style="2" customWidth="1"/>
    <col min="51" max="51" width="7.7109375" style="2" customWidth="1"/>
    <col min="52" max="52" width="8.140625" style="2" customWidth="1"/>
    <col min="53" max="53" width="8.28515625" style="2" customWidth="1"/>
    <col min="54" max="54" width="8.7109375" style="2" customWidth="1"/>
    <col min="55" max="55" width="4.140625" style="2" customWidth="1"/>
    <col min="56" max="56" width="5.7109375" style="2" customWidth="1"/>
    <col min="57" max="57" width="4.85546875" style="2" customWidth="1"/>
    <col min="58" max="58" width="5.42578125" style="2" customWidth="1"/>
    <col min="59" max="59" width="3.140625" style="2" customWidth="1"/>
    <col min="60" max="60" width="7.85546875" style="2" customWidth="1"/>
    <col min="61" max="61" width="8" style="2" customWidth="1"/>
    <col min="62" max="63" width="9.140625" style="2"/>
    <col min="64" max="64" width="7" style="2" customWidth="1"/>
    <col min="65" max="66" width="7.85546875" style="2" customWidth="1"/>
    <col min="67" max="16384" width="9.140625" style="2"/>
  </cols>
  <sheetData>
    <row r="1" spans="1:67" ht="32.25" customHeight="1">
      <c r="A1" s="21"/>
      <c r="B1" s="23"/>
      <c r="C1" s="20"/>
      <c r="D1" s="20"/>
      <c r="E1" s="22"/>
      <c r="F1" s="22"/>
      <c r="G1" s="81"/>
      <c r="H1" s="25"/>
      <c r="I1" s="96"/>
      <c r="J1" s="88"/>
      <c r="K1" s="88"/>
      <c r="L1" s="88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4"/>
      <c r="AF1" s="20"/>
      <c r="AG1" s="47"/>
      <c r="AH1" s="291"/>
      <c r="AI1" s="26"/>
      <c r="AJ1" s="44"/>
      <c r="AK1" s="27"/>
      <c r="AL1" s="20"/>
      <c r="AM1" s="20"/>
      <c r="AN1" s="20"/>
      <c r="AO1" s="27"/>
      <c r="AP1" s="27"/>
      <c r="AQ1" s="27"/>
      <c r="AR1" s="48"/>
      <c r="AS1" s="20"/>
      <c r="AT1" s="1"/>
      <c r="AU1" s="3"/>
      <c r="AV1" s="4"/>
      <c r="AW1" s="5"/>
    </row>
    <row r="2" spans="1:67" ht="34.5" customHeight="1">
      <c r="A2" s="97"/>
      <c r="B2" s="145" t="s">
        <v>184</v>
      </c>
      <c r="C2" s="146"/>
      <c r="D2" s="91"/>
      <c r="E2" s="89"/>
      <c r="F2" s="89" t="s">
        <v>185</v>
      </c>
      <c r="G2" s="82"/>
      <c r="H2" s="91"/>
      <c r="I2" s="89"/>
      <c r="J2" s="89"/>
      <c r="K2" s="88"/>
      <c r="L2" s="88"/>
      <c r="M2" s="88"/>
      <c r="N2" s="88"/>
      <c r="O2" s="88"/>
      <c r="P2" s="88"/>
      <c r="Q2" s="88"/>
      <c r="R2" s="88"/>
      <c r="S2" s="65" t="s">
        <v>91</v>
      </c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47"/>
      <c r="AH2" s="47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75"/>
      <c r="AU2" s="147"/>
      <c r="AV2" s="148"/>
      <c r="AW2" s="149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</row>
    <row r="3" spans="1:67" ht="26.25" customHeight="1">
      <c r="A3" s="97"/>
      <c r="B3" s="145" t="s">
        <v>186</v>
      </c>
      <c r="C3" s="146"/>
      <c r="D3" s="91"/>
      <c r="E3" s="90"/>
      <c r="F3" s="90"/>
      <c r="G3" s="82"/>
      <c r="H3" s="91"/>
      <c r="I3" s="90"/>
      <c r="J3" s="90"/>
      <c r="K3" s="88"/>
      <c r="L3" s="88"/>
      <c r="M3" s="88"/>
      <c r="N3" s="88"/>
      <c r="O3" s="88"/>
      <c r="P3" s="88"/>
      <c r="Q3" s="88"/>
      <c r="R3" s="88"/>
      <c r="S3" s="88"/>
      <c r="T3" s="19" t="s">
        <v>0</v>
      </c>
      <c r="U3" s="77" t="s">
        <v>1</v>
      </c>
      <c r="V3" s="78"/>
      <c r="W3" s="78"/>
      <c r="X3" s="78"/>
      <c r="Y3" s="78"/>
      <c r="Z3" s="78"/>
      <c r="AA3" s="78"/>
      <c r="AB3" s="78"/>
      <c r="AC3" s="19">
        <v>0</v>
      </c>
      <c r="AD3" s="17" t="s">
        <v>2</v>
      </c>
      <c r="AE3" s="17" t="s">
        <v>3</v>
      </c>
      <c r="AF3" s="17" t="s">
        <v>4</v>
      </c>
      <c r="AG3" s="292" t="s">
        <v>5</v>
      </c>
      <c r="AH3" s="47"/>
      <c r="AI3" s="88"/>
      <c r="AJ3" s="88"/>
      <c r="AK3" s="88"/>
      <c r="AL3" s="88"/>
      <c r="AM3" s="88"/>
      <c r="AN3" s="88"/>
      <c r="AO3" s="88"/>
      <c r="AP3" s="88"/>
      <c r="AQ3" s="88"/>
      <c r="AR3" s="75"/>
      <c r="AS3" s="76"/>
      <c r="AT3" s="75"/>
      <c r="AU3" s="147"/>
      <c r="AV3" s="148"/>
      <c r="AW3" s="149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</row>
    <row r="4" spans="1:67" ht="16.5" customHeight="1">
      <c r="A4" s="97"/>
      <c r="B4" s="145" t="s">
        <v>187</v>
      </c>
      <c r="C4" s="146"/>
      <c r="D4" s="91"/>
      <c r="E4" s="89"/>
      <c r="F4" s="89" t="s">
        <v>7</v>
      </c>
      <c r="G4" s="82"/>
      <c r="H4" s="91"/>
      <c r="I4" s="89"/>
      <c r="J4" s="89"/>
      <c r="K4" s="88"/>
      <c r="L4" s="88"/>
      <c r="M4" s="88"/>
      <c r="N4" s="88"/>
      <c r="O4" s="88"/>
      <c r="P4" s="88"/>
      <c r="Q4" s="88"/>
      <c r="R4" s="88"/>
      <c r="S4" s="88"/>
      <c r="T4" s="19">
        <v>1</v>
      </c>
      <c r="U4" s="77" t="s">
        <v>6</v>
      </c>
      <c r="V4" s="78"/>
      <c r="W4" s="78"/>
      <c r="X4" s="78"/>
      <c r="Y4" s="78"/>
      <c r="Z4" s="78"/>
      <c r="AA4" s="78"/>
      <c r="AB4" s="78"/>
      <c r="AC4" s="275">
        <v>1</v>
      </c>
      <c r="AD4" s="36">
        <v>4</v>
      </c>
      <c r="AE4" s="36">
        <v>5</v>
      </c>
      <c r="AF4" s="36">
        <v>2</v>
      </c>
      <c r="AG4" s="293">
        <v>11</v>
      </c>
      <c r="AH4" s="47"/>
      <c r="AI4" s="88"/>
      <c r="AJ4" s="88"/>
      <c r="AK4" s="88"/>
      <c r="AL4" s="88"/>
      <c r="AM4" s="88"/>
      <c r="AN4" s="88"/>
      <c r="AO4" s="88"/>
      <c r="AP4" s="88"/>
      <c r="AQ4" s="88"/>
      <c r="AR4" s="75"/>
      <c r="AS4" s="76"/>
      <c r="AT4" s="75"/>
      <c r="AU4" s="147"/>
      <c r="AV4" s="148"/>
      <c r="AW4" s="149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</row>
    <row r="5" spans="1:67" ht="20.25" customHeight="1">
      <c r="A5" s="62"/>
      <c r="B5" s="62" t="s">
        <v>188</v>
      </c>
      <c r="C5" s="62"/>
      <c r="D5" s="91"/>
      <c r="E5" s="89"/>
      <c r="F5" s="89" t="s">
        <v>193</v>
      </c>
      <c r="G5" s="82"/>
      <c r="H5" s="91"/>
      <c r="I5" s="89"/>
      <c r="J5" s="89"/>
      <c r="K5" s="88"/>
      <c r="L5" s="88"/>
      <c r="M5" s="88"/>
      <c r="N5" s="88"/>
      <c r="O5" s="88"/>
      <c r="P5" s="88"/>
      <c r="Q5" s="88"/>
      <c r="R5" s="88"/>
      <c r="S5" s="88"/>
      <c r="T5" s="19">
        <v>2</v>
      </c>
      <c r="U5" s="272" t="s">
        <v>8</v>
      </c>
      <c r="V5" s="273"/>
      <c r="W5" s="273"/>
      <c r="X5" s="273"/>
      <c r="Y5" s="273"/>
      <c r="Z5" s="273"/>
      <c r="AA5" s="273"/>
      <c r="AB5" s="274"/>
      <c r="AC5" s="14">
        <v>1</v>
      </c>
      <c r="AD5" s="36">
        <v>4</v>
      </c>
      <c r="AE5" s="36">
        <v>5</v>
      </c>
      <c r="AF5" s="36">
        <v>2</v>
      </c>
      <c r="AG5" s="293">
        <v>11</v>
      </c>
      <c r="AH5" s="47"/>
      <c r="AI5" s="88"/>
      <c r="AJ5" s="88"/>
      <c r="AK5" s="88"/>
      <c r="AL5" s="88"/>
      <c r="AM5" s="88"/>
      <c r="AN5" s="88"/>
      <c r="AO5" s="88"/>
      <c r="AP5" s="88"/>
      <c r="AQ5" s="88"/>
      <c r="AR5" s="75"/>
      <c r="AS5" s="76"/>
      <c r="AT5" s="75"/>
      <c r="AU5" s="150"/>
      <c r="AV5" s="148"/>
      <c r="AW5" s="149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</row>
    <row r="6" spans="1:67" ht="17.25" customHeight="1">
      <c r="A6" s="62"/>
      <c r="B6" s="62" t="s">
        <v>189</v>
      </c>
      <c r="C6" s="62"/>
      <c r="D6" s="91"/>
      <c r="E6" s="386" t="s">
        <v>190</v>
      </c>
      <c r="F6" s="387"/>
      <c r="G6" s="387"/>
      <c r="H6" s="387"/>
      <c r="I6" s="388"/>
      <c r="J6" s="90"/>
      <c r="K6" s="88"/>
      <c r="L6" s="88"/>
      <c r="M6" s="88"/>
      <c r="N6" s="88"/>
      <c r="O6" s="88"/>
      <c r="P6" s="88"/>
      <c r="Q6" s="88"/>
      <c r="R6" s="88"/>
      <c r="S6" s="88"/>
      <c r="T6" s="19">
        <v>3</v>
      </c>
      <c r="U6" s="272" t="s">
        <v>9</v>
      </c>
      <c r="V6" s="273"/>
      <c r="W6" s="273"/>
      <c r="X6" s="273"/>
      <c r="Y6" s="273"/>
      <c r="Z6" s="273"/>
      <c r="AA6" s="273"/>
      <c r="AB6" s="274"/>
      <c r="AC6" s="14">
        <v>20</v>
      </c>
      <c r="AD6" s="36">
        <v>100.5</v>
      </c>
      <c r="AE6" s="36">
        <v>167</v>
      </c>
      <c r="AF6" s="36">
        <v>76</v>
      </c>
      <c r="AG6" s="293">
        <v>343.5</v>
      </c>
      <c r="AH6" s="48"/>
      <c r="AI6" s="88"/>
      <c r="AJ6" s="88"/>
      <c r="AK6" s="88"/>
      <c r="AL6" s="88"/>
      <c r="AM6" s="88"/>
      <c r="AN6" s="88"/>
      <c r="AO6" s="88"/>
      <c r="AP6" s="88"/>
      <c r="AQ6" s="88"/>
      <c r="AR6" s="75"/>
      <c r="AS6" s="76"/>
      <c r="AT6" s="151"/>
      <c r="AU6" s="152"/>
      <c r="AV6" s="151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</row>
    <row r="7" spans="1:67" ht="17.25" customHeight="1">
      <c r="A7" s="97"/>
      <c r="B7" s="153" t="s">
        <v>221</v>
      </c>
      <c r="C7" s="91"/>
      <c r="D7" s="91"/>
      <c r="E7" s="89"/>
      <c r="F7" s="89" t="s">
        <v>191</v>
      </c>
      <c r="G7" s="82"/>
      <c r="H7" s="91"/>
      <c r="I7" s="89"/>
      <c r="J7" s="89"/>
      <c r="K7" s="88"/>
      <c r="L7" s="88"/>
      <c r="M7" s="88"/>
      <c r="N7" s="88"/>
      <c r="O7" s="88"/>
      <c r="P7" s="88"/>
      <c r="Q7" s="88"/>
      <c r="R7" s="88"/>
      <c r="S7" s="88"/>
      <c r="T7" s="19">
        <v>4</v>
      </c>
      <c r="U7" s="71" t="s">
        <v>10</v>
      </c>
      <c r="V7" s="72"/>
      <c r="W7" s="72"/>
      <c r="X7" s="72"/>
      <c r="Y7" s="72"/>
      <c r="Z7" s="72"/>
      <c r="AA7" s="72"/>
      <c r="AB7" s="72"/>
      <c r="AC7" s="275"/>
      <c r="AD7" s="36">
        <v>97.5</v>
      </c>
      <c r="AE7" s="36">
        <v>157</v>
      </c>
      <c r="AF7" s="36">
        <v>52</v>
      </c>
      <c r="AG7" s="293">
        <v>306</v>
      </c>
      <c r="AH7" s="48"/>
      <c r="AI7" s="88"/>
      <c r="AJ7" s="88"/>
      <c r="AK7" s="88"/>
      <c r="AL7" s="88"/>
      <c r="AM7" s="88"/>
      <c r="AN7" s="88"/>
      <c r="AO7" s="88"/>
      <c r="AP7" s="88"/>
      <c r="AQ7" s="88"/>
      <c r="AR7" s="75"/>
      <c r="AS7" s="76"/>
      <c r="AT7" s="154"/>
      <c r="AU7" s="151"/>
      <c r="AV7" s="152"/>
      <c r="AW7" s="151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</row>
    <row r="8" spans="1:67" ht="21.75" customHeight="1">
      <c r="A8" s="96"/>
      <c r="B8" s="155" t="s">
        <v>192</v>
      </c>
      <c r="C8" s="88"/>
      <c r="D8" s="88"/>
      <c r="E8" s="88"/>
      <c r="F8" s="88" t="s">
        <v>222</v>
      </c>
      <c r="G8" s="81"/>
      <c r="H8" s="89"/>
      <c r="I8" s="97"/>
      <c r="J8" s="89"/>
      <c r="K8" s="88"/>
      <c r="L8" s="88"/>
      <c r="M8" s="88"/>
      <c r="N8" s="88"/>
      <c r="O8" s="88"/>
      <c r="P8" s="88"/>
      <c r="Q8" s="88"/>
      <c r="R8" s="88"/>
      <c r="S8" s="88"/>
      <c r="T8" s="19">
        <v>5</v>
      </c>
      <c r="U8" s="272" t="s">
        <v>52</v>
      </c>
      <c r="V8" s="273"/>
      <c r="W8" s="273"/>
      <c r="X8" s="273"/>
      <c r="Y8" s="273"/>
      <c r="Z8" s="273"/>
      <c r="AA8" s="273"/>
      <c r="AB8" s="274"/>
      <c r="AC8" s="14"/>
      <c r="AD8" s="36"/>
      <c r="AE8" s="36"/>
      <c r="AF8" s="36"/>
      <c r="AG8" s="293">
        <v>0</v>
      </c>
      <c r="AH8" s="47"/>
      <c r="AI8" s="88"/>
      <c r="AJ8" s="88"/>
      <c r="AK8" s="88"/>
      <c r="AL8" s="88"/>
      <c r="AM8" s="88"/>
      <c r="AN8" s="88"/>
      <c r="AO8" s="88"/>
      <c r="AP8" s="88"/>
      <c r="AQ8" s="88"/>
      <c r="AR8" s="75"/>
      <c r="AS8" s="76"/>
      <c r="AT8" s="156"/>
      <c r="AU8" s="151"/>
      <c r="AV8" s="152"/>
      <c r="AW8" s="151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</row>
    <row r="9" spans="1:67" ht="15" customHeight="1">
      <c r="A9" s="96"/>
      <c r="B9" s="155"/>
      <c r="C9" s="88"/>
      <c r="D9" s="88"/>
      <c r="E9" s="88"/>
      <c r="F9" s="88"/>
      <c r="G9" s="81"/>
      <c r="H9" s="91"/>
      <c r="I9" s="97"/>
      <c r="J9" s="91"/>
      <c r="K9" s="88"/>
      <c r="L9" s="88"/>
      <c r="M9" s="88"/>
      <c r="N9" s="88"/>
      <c r="O9" s="88"/>
      <c r="P9" s="88"/>
      <c r="Q9" s="88"/>
      <c r="R9" s="88"/>
      <c r="S9" s="88"/>
      <c r="T9" s="19">
        <v>6</v>
      </c>
      <c r="U9" s="71" t="s">
        <v>11</v>
      </c>
      <c r="V9" s="72"/>
      <c r="W9" s="72"/>
      <c r="X9" s="72"/>
      <c r="Y9" s="72"/>
      <c r="Z9" s="72"/>
      <c r="AA9" s="72"/>
      <c r="AB9" s="72"/>
      <c r="AC9" s="275"/>
      <c r="AD9" s="36"/>
      <c r="AE9" s="36"/>
      <c r="AF9" s="36"/>
      <c r="AG9" s="293"/>
      <c r="AH9" s="47"/>
      <c r="AI9" s="88"/>
      <c r="AJ9" s="88"/>
      <c r="AK9" s="88"/>
      <c r="AL9" s="88"/>
      <c r="AM9" s="88"/>
      <c r="AN9" s="88"/>
      <c r="AO9" s="88"/>
      <c r="AP9" s="88"/>
      <c r="AQ9" s="88"/>
      <c r="AR9" s="75"/>
      <c r="AS9" s="76"/>
      <c r="AT9" s="156"/>
      <c r="AU9" s="151"/>
      <c r="AV9" s="152"/>
      <c r="AW9" s="151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</row>
    <row r="10" spans="1:67" ht="21.75" customHeight="1">
      <c r="A10" s="96"/>
      <c r="B10" s="155"/>
      <c r="C10" s="88"/>
      <c r="D10" s="88"/>
      <c r="E10" s="88"/>
      <c r="F10" s="88"/>
      <c r="G10" s="81"/>
      <c r="H10" s="89"/>
      <c r="I10" s="97"/>
      <c r="J10" s="89"/>
      <c r="K10" s="88"/>
      <c r="L10" s="88"/>
      <c r="M10" s="88"/>
      <c r="N10" s="88"/>
      <c r="O10" s="88"/>
      <c r="P10" s="88"/>
      <c r="Q10" s="88"/>
      <c r="R10" s="88"/>
      <c r="S10" s="88"/>
      <c r="T10" s="19">
        <v>7</v>
      </c>
      <c r="U10" s="71" t="s">
        <v>12</v>
      </c>
      <c r="V10" s="72"/>
      <c r="W10" s="72"/>
      <c r="X10" s="72"/>
      <c r="Y10" s="72"/>
      <c r="Z10" s="72"/>
      <c r="AA10" s="72"/>
      <c r="AB10" s="72"/>
      <c r="AC10" s="275"/>
      <c r="AD10" s="36"/>
      <c r="AE10" s="36">
        <v>4</v>
      </c>
      <c r="AF10" s="36">
        <v>7</v>
      </c>
      <c r="AG10" s="293">
        <v>11</v>
      </c>
      <c r="AH10" s="47"/>
      <c r="AI10" s="88"/>
      <c r="AJ10" s="88"/>
      <c r="AK10" s="88"/>
      <c r="AL10" s="88"/>
      <c r="AM10" s="88"/>
      <c r="AN10" s="88"/>
      <c r="AO10" s="88"/>
      <c r="AP10" s="88"/>
      <c r="AQ10" s="88"/>
      <c r="AR10" s="75"/>
      <c r="AS10" s="76"/>
      <c r="AT10" s="157"/>
      <c r="AU10" s="158"/>
      <c r="AV10" s="152"/>
      <c r="AW10" s="151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</row>
    <row r="11" spans="1:67" ht="84" customHeight="1">
      <c r="A11" s="97"/>
      <c r="B11" s="153"/>
      <c r="C11" s="91"/>
      <c r="D11" s="91"/>
      <c r="E11" s="90"/>
      <c r="F11" s="90"/>
      <c r="G11" s="82"/>
      <c r="H11" s="91"/>
      <c r="I11" s="97"/>
      <c r="J11" s="91"/>
      <c r="K11" s="88"/>
      <c r="L11" s="88"/>
      <c r="M11" s="88"/>
      <c r="N11" s="88"/>
      <c r="O11" s="88"/>
      <c r="P11" s="88"/>
      <c r="Q11" s="88"/>
      <c r="R11" s="88"/>
      <c r="S11" s="88"/>
      <c r="T11" s="19">
        <v>8</v>
      </c>
      <c r="U11" s="71" t="s">
        <v>59</v>
      </c>
      <c r="V11" s="72"/>
      <c r="W11" s="72"/>
      <c r="X11" s="72"/>
      <c r="Y11" s="72"/>
      <c r="Z11" s="72"/>
      <c r="AA11" s="72"/>
      <c r="AB11" s="72"/>
      <c r="AC11" s="275"/>
      <c r="AD11" s="36">
        <v>3</v>
      </c>
      <c r="AE11" s="36">
        <v>5</v>
      </c>
      <c r="AF11" s="36">
        <v>7</v>
      </c>
      <c r="AG11" s="293">
        <v>15</v>
      </c>
      <c r="AH11" s="47"/>
      <c r="AI11" s="88"/>
      <c r="AJ11" s="88"/>
      <c r="AK11" s="88"/>
      <c r="AL11" s="88"/>
      <c r="AM11" s="88"/>
      <c r="AN11" s="88"/>
      <c r="AO11" s="88"/>
      <c r="AP11" s="88"/>
      <c r="AQ11" s="88"/>
      <c r="AR11" s="75"/>
      <c r="AS11" s="76"/>
      <c r="AT11" s="159"/>
      <c r="AU11" s="160"/>
      <c r="AV11" s="160"/>
      <c r="AW11" s="151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</row>
    <row r="12" spans="1:67" ht="38.25" customHeight="1">
      <c r="A12" s="98"/>
      <c r="B12" s="161"/>
      <c r="C12" s="64"/>
      <c r="D12" s="64"/>
      <c r="E12" s="63"/>
      <c r="F12" s="63"/>
      <c r="G12" s="65"/>
      <c r="H12" s="64"/>
      <c r="I12" s="98"/>
      <c r="J12" s="64"/>
      <c r="K12" s="95"/>
      <c r="L12" s="95"/>
      <c r="M12" s="95"/>
      <c r="N12" s="95"/>
      <c r="O12" s="95"/>
      <c r="P12" s="95"/>
      <c r="Q12" s="95"/>
      <c r="R12" s="95"/>
      <c r="S12" s="95"/>
      <c r="T12" s="37">
        <v>9</v>
      </c>
      <c r="U12" s="69" t="s">
        <v>231</v>
      </c>
      <c r="V12" s="73"/>
      <c r="W12" s="73"/>
      <c r="X12" s="73"/>
      <c r="Y12" s="73"/>
      <c r="Z12" s="73"/>
      <c r="AA12" s="73"/>
      <c r="AB12" s="73"/>
      <c r="AC12" s="16"/>
      <c r="AD12" s="36"/>
      <c r="AE12" s="36"/>
      <c r="AF12" s="36">
        <v>6</v>
      </c>
      <c r="AG12" s="293">
        <v>6</v>
      </c>
      <c r="AH12" s="47"/>
      <c r="AI12" s="88"/>
      <c r="AJ12" s="95"/>
      <c r="AK12" s="95"/>
      <c r="AL12" s="95"/>
      <c r="AM12" s="95"/>
      <c r="AN12" s="95"/>
      <c r="AO12" s="95"/>
      <c r="AP12" s="95"/>
      <c r="AQ12" s="95"/>
      <c r="AR12" s="75"/>
      <c r="AS12" s="76"/>
      <c r="AT12" s="159"/>
      <c r="AU12" s="162"/>
      <c r="AV12" s="163"/>
      <c r="AW12" s="162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</row>
    <row r="13" spans="1:67" ht="24.75" customHeight="1">
      <c r="A13" s="98"/>
      <c r="B13" s="161"/>
      <c r="C13" s="64"/>
      <c r="D13" s="64"/>
      <c r="E13" s="63"/>
      <c r="F13" s="63"/>
      <c r="G13" s="65"/>
      <c r="H13" s="64"/>
      <c r="I13" s="98"/>
      <c r="J13" s="64"/>
      <c r="K13" s="95"/>
      <c r="L13" s="95"/>
      <c r="M13" s="95"/>
      <c r="N13" s="95"/>
      <c r="O13" s="95"/>
      <c r="P13" s="95"/>
      <c r="Q13" s="95"/>
      <c r="R13" s="95"/>
      <c r="S13" s="95"/>
      <c r="T13" s="37">
        <v>10</v>
      </c>
      <c r="U13" s="38" t="s">
        <v>60</v>
      </c>
      <c r="V13" s="39"/>
      <c r="W13" s="39"/>
      <c r="X13" s="39"/>
      <c r="Y13" s="39"/>
      <c r="Z13" s="39"/>
      <c r="AA13" s="39"/>
      <c r="AB13" s="39"/>
      <c r="AC13" s="16"/>
      <c r="AD13" s="36"/>
      <c r="AE13" s="36">
        <v>1</v>
      </c>
      <c r="AF13" s="36"/>
      <c r="AG13" s="293">
        <v>1</v>
      </c>
      <c r="AH13" s="47"/>
      <c r="AI13" s="88"/>
      <c r="AJ13" s="95"/>
      <c r="AK13" s="95"/>
      <c r="AL13" s="95"/>
      <c r="AM13" s="95"/>
      <c r="AN13" s="95"/>
      <c r="AO13" s="95"/>
      <c r="AP13" s="95"/>
      <c r="AQ13" s="95"/>
      <c r="AR13" s="75"/>
      <c r="AS13" s="76"/>
      <c r="AT13" s="159"/>
      <c r="AU13" s="151"/>
      <c r="AV13" s="152"/>
      <c r="AW13" s="151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</row>
    <row r="14" spans="1:67">
      <c r="A14" s="98"/>
      <c r="B14" s="161"/>
      <c r="C14" s="64"/>
      <c r="D14" s="64"/>
      <c r="E14" s="63"/>
      <c r="F14" s="63"/>
      <c r="G14" s="65"/>
      <c r="H14" s="64"/>
      <c r="I14" s="98"/>
      <c r="J14" s="64"/>
      <c r="K14" s="95"/>
      <c r="L14" s="95"/>
      <c r="M14" s="95"/>
      <c r="N14" s="95"/>
      <c r="O14" s="95"/>
      <c r="P14" s="95"/>
      <c r="Q14" s="95"/>
      <c r="R14" s="95"/>
      <c r="S14" s="95"/>
      <c r="T14" s="37">
        <v>11</v>
      </c>
      <c r="U14" s="40" t="s">
        <v>232</v>
      </c>
      <c r="V14" s="40"/>
      <c r="W14" s="40"/>
      <c r="X14" s="40"/>
      <c r="Y14" s="40"/>
      <c r="Z14" s="40"/>
      <c r="AA14" s="40"/>
      <c r="AB14" s="40"/>
      <c r="AC14" s="16"/>
      <c r="AD14" s="36"/>
      <c r="AE14" s="36"/>
      <c r="AF14" s="36">
        <v>4</v>
      </c>
      <c r="AG14" s="293">
        <v>4</v>
      </c>
      <c r="AH14" s="47"/>
      <c r="AI14" s="88"/>
      <c r="AJ14" s="95"/>
      <c r="AK14" s="95"/>
      <c r="AL14" s="95"/>
      <c r="AM14" s="95"/>
      <c r="AN14" s="95"/>
      <c r="AO14" s="95"/>
      <c r="AP14" s="95"/>
      <c r="AQ14" s="95"/>
      <c r="AR14" s="75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</row>
    <row r="15" spans="1:67">
      <c r="A15" s="98"/>
      <c r="B15" s="161"/>
      <c r="C15" s="64"/>
      <c r="D15" s="64"/>
      <c r="E15" s="63"/>
      <c r="F15" s="63"/>
      <c r="G15" s="65"/>
      <c r="H15" s="64"/>
      <c r="I15" s="98"/>
      <c r="J15" s="64"/>
      <c r="K15" s="95"/>
      <c r="L15" s="95"/>
      <c r="M15" s="95"/>
      <c r="N15" s="95"/>
      <c r="O15" s="95"/>
      <c r="P15" s="95"/>
      <c r="Q15" s="95"/>
      <c r="R15" s="95"/>
      <c r="S15" s="95"/>
      <c r="T15" s="37">
        <v>12</v>
      </c>
      <c r="U15" s="40" t="s">
        <v>82</v>
      </c>
      <c r="V15" s="40"/>
      <c r="W15" s="40"/>
      <c r="X15" s="40"/>
      <c r="Y15" s="40"/>
      <c r="Z15" s="40"/>
      <c r="AA15" s="40"/>
      <c r="AB15" s="40"/>
      <c r="AC15" s="16"/>
      <c r="AD15" s="36"/>
      <c r="AE15" s="36"/>
      <c r="AF15" s="36"/>
      <c r="AG15" s="293"/>
      <c r="AH15" s="47"/>
      <c r="AI15" s="88"/>
      <c r="AJ15" s="95"/>
      <c r="AK15" s="95"/>
      <c r="AL15" s="95"/>
      <c r="AM15" s="95"/>
      <c r="AN15" s="95"/>
      <c r="AO15" s="95"/>
      <c r="AP15" s="95"/>
      <c r="AQ15" s="95"/>
      <c r="AR15" s="75"/>
      <c r="AS15" s="76"/>
      <c r="AT15" s="357" t="s">
        <v>157</v>
      </c>
      <c r="AU15" s="358"/>
      <c r="AV15" s="358"/>
      <c r="AW15" s="358"/>
      <c r="AX15" s="358"/>
      <c r="AY15" s="358"/>
      <c r="AZ15" s="358"/>
      <c r="BA15" s="358"/>
      <c r="BB15" s="359"/>
      <c r="BC15" s="357" t="s">
        <v>158</v>
      </c>
      <c r="BD15" s="358"/>
      <c r="BE15" s="358"/>
      <c r="BF15" s="358"/>
      <c r="BG15" s="358"/>
      <c r="BH15" s="358"/>
      <c r="BI15" s="358"/>
      <c r="BJ15" s="358"/>
      <c r="BK15" s="359"/>
      <c r="BL15" s="76"/>
      <c r="BM15" s="76"/>
      <c r="BN15" s="76"/>
      <c r="BO15" s="76"/>
    </row>
    <row r="16" spans="1:67">
      <c r="A16" s="99"/>
      <c r="B16" s="164"/>
      <c r="C16" s="92"/>
      <c r="D16" s="92"/>
      <c r="E16" s="165"/>
      <c r="F16" s="165"/>
      <c r="G16" s="83"/>
      <c r="H16" s="92"/>
      <c r="I16" s="99"/>
      <c r="J16" s="92"/>
      <c r="K16" s="92"/>
      <c r="L16" s="92"/>
      <c r="M16" s="92"/>
      <c r="N16" s="92"/>
      <c r="O16" s="166"/>
      <c r="P16" s="166"/>
      <c r="Q16" s="92"/>
      <c r="R16" s="92"/>
      <c r="S16" s="92"/>
      <c r="T16" s="19">
        <v>13</v>
      </c>
      <c r="U16" s="41" t="s">
        <v>114</v>
      </c>
      <c r="V16" s="41"/>
      <c r="W16" s="41"/>
      <c r="X16" s="41"/>
      <c r="Y16" s="41"/>
      <c r="Z16" s="41"/>
      <c r="AA16" s="41"/>
      <c r="AB16" s="41"/>
      <c r="AC16" s="33"/>
      <c r="AD16" s="275"/>
      <c r="AE16" s="275"/>
      <c r="AF16" s="275"/>
      <c r="AG16" s="294"/>
      <c r="AH16" s="295"/>
      <c r="AI16" s="41"/>
      <c r="AJ16" s="167"/>
      <c r="AK16" s="167"/>
      <c r="AL16" s="167"/>
      <c r="AM16" s="167"/>
      <c r="AN16" s="167"/>
      <c r="AO16" s="167"/>
      <c r="AP16" s="167"/>
      <c r="AQ16" s="167"/>
      <c r="AR16" s="75"/>
      <c r="AS16" s="76"/>
      <c r="AT16" s="360"/>
      <c r="AU16" s="361"/>
      <c r="AV16" s="361"/>
      <c r="AW16" s="361"/>
      <c r="AX16" s="361"/>
      <c r="AY16" s="361"/>
      <c r="AZ16" s="361"/>
      <c r="BA16" s="361"/>
      <c r="BB16" s="362"/>
      <c r="BC16" s="360"/>
      <c r="BD16" s="361"/>
      <c r="BE16" s="361"/>
      <c r="BF16" s="361"/>
      <c r="BG16" s="361"/>
      <c r="BH16" s="361"/>
      <c r="BI16" s="361"/>
      <c r="BJ16" s="361"/>
      <c r="BK16" s="362"/>
      <c r="BL16" s="76"/>
      <c r="BM16" s="76"/>
      <c r="BN16" s="76"/>
      <c r="BO16" s="76"/>
    </row>
    <row r="17" spans="1:149" s="54" customFormat="1">
      <c r="A17" s="350" t="s">
        <v>0</v>
      </c>
      <c r="B17" s="371" t="s">
        <v>13</v>
      </c>
      <c r="C17" s="380" t="s">
        <v>14</v>
      </c>
      <c r="D17" s="380" t="s">
        <v>15</v>
      </c>
      <c r="E17" s="380" t="s">
        <v>16</v>
      </c>
      <c r="F17" s="350" t="s">
        <v>17</v>
      </c>
      <c r="G17" s="376" t="s">
        <v>18</v>
      </c>
      <c r="H17" s="350" t="s">
        <v>19</v>
      </c>
      <c r="I17" s="364" t="s">
        <v>20</v>
      </c>
      <c r="J17" s="365"/>
      <c r="K17" s="365"/>
      <c r="L17" s="366"/>
      <c r="M17" s="364" t="s">
        <v>21</v>
      </c>
      <c r="N17" s="365"/>
      <c r="O17" s="365"/>
      <c r="P17" s="366"/>
      <c r="Q17" s="364" t="s">
        <v>22</v>
      </c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6"/>
      <c r="AE17" s="355" t="s">
        <v>23</v>
      </c>
      <c r="AF17" s="400" t="s">
        <v>24</v>
      </c>
      <c r="AG17" s="401"/>
      <c r="AH17" s="401"/>
      <c r="AI17" s="401"/>
      <c r="AJ17" s="401"/>
      <c r="AK17" s="401"/>
      <c r="AL17" s="401"/>
      <c r="AM17" s="401"/>
      <c r="AN17" s="401"/>
      <c r="AO17" s="402"/>
      <c r="AP17" s="371" t="s">
        <v>25</v>
      </c>
      <c r="AQ17" s="140"/>
      <c r="AR17" s="373" t="s">
        <v>61</v>
      </c>
      <c r="AS17" s="374" t="s">
        <v>26</v>
      </c>
      <c r="AT17" s="364" t="s">
        <v>20</v>
      </c>
      <c r="AU17" s="365"/>
      <c r="AV17" s="365"/>
      <c r="AW17" s="366"/>
      <c r="AX17" s="364" t="s">
        <v>21</v>
      </c>
      <c r="AY17" s="365"/>
      <c r="AZ17" s="365"/>
      <c r="BA17" s="366"/>
      <c r="BB17" s="123"/>
      <c r="BC17" s="365" t="s">
        <v>20</v>
      </c>
      <c r="BD17" s="365"/>
      <c r="BE17" s="365"/>
      <c r="BF17" s="366"/>
      <c r="BG17" s="364" t="s">
        <v>21</v>
      </c>
      <c r="BH17" s="365"/>
      <c r="BI17" s="365"/>
      <c r="BJ17" s="366"/>
      <c r="BK17" s="120"/>
      <c r="BL17" s="120"/>
      <c r="BM17" s="120"/>
      <c r="BN17" s="120"/>
      <c r="BO17" s="120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</row>
    <row r="18" spans="1:149" s="54" customFormat="1" ht="15" customHeight="1">
      <c r="A18" s="351"/>
      <c r="B18" s="372"/>
      <c r="C18" s="372"/>
      <c r="D18" s="372"/>
      <c r="E18" s="372"/>
      <c r="F18" s="351"/>
      <c r="G18" s="377"/>
      <c r="H18" s="351"/>
      <c r="I18" s="367"/>
      <c r="J18" s="368"/>
      <c r="K18" s="368"/>
      <c r="L18" s="369"/>
      <c r="M18" s="367"/>
      <c r="N18" s="368"/>
      <c r="O18" s="368"/>
      <c r="P18" s="369"/>
      <c r="Q18" s="367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9"/>
      <c r="AE18" s="356"/>
      <c r="AF18" s="349" t="s">
        <v>27</v>
      </c>
      <c r="AG18" s="375" t="s">
        <v>28</v>
      </c>
      <c r="AH18" s="375" t="s">
        <v>29</v>
      </c>
      <c r="AI18" s="349" t="s">
        <v>30</v>
      </c>
      <c r="AJ18" s="403" t="s">
        <v>31</v>
      </c>
      <c r="AK18" s="404"/>
      <c r="AL18" s="346" t="s">
        <v>48</v>
      </c>
      <c r="AM18" s="347"/>
      <c r="AN18" s="348" t="s">
        <v>32</v>
      </c>
      <c r="AO18" s="348"/>
      <c r="AP18" s="372"/>
      <c r="AQ18" s="168"/>
      <c r="AR18" s="370"/>
      <c r="AS18" s="374"/>
      <c r="AT18" s="367"/>
      <c r="AU18" s="368"/>
      <c r="AV18" s="368"/>
      <c r="AW18" s="369"/>
      <c r="AX18" s="367"/>
      <c r="AY18" s="368"/>
      <c r="AZ18" s="368"/>
      <c r="BA18" s="369"/>
      <c r="BB18" s="389" t="s">
        <v>154</v>
      </c>
      <c r="BC18" s="368"/>
      <c r="BD18" s="368"/>
      <c r="BE18" s="368"/>
      <c r="BF18" s="369"/>
      <c r="BG18" s="367"/>
      <c r="BH18" s="368"/>
      <c r="BI18" s="368"/>
      <c r="BJ18" s="369"/>
      <c r="BK18" s="389" t="s">
        <v>155</v>
      </c>
      <c r="BL18" s="389" t="s">
        <v>159</v>
      </c>
      <c r="BM18" s="389" t="s">
        <v>224</v>
      </c>
      <c r="BN18" s="278"/>
      <c r="BO18" s="389" t="s">
        <v>156</v>
      </c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</row>
    <row r="19" spans="1:149" s="54" customFormat="1" ht="37.5" customHeight="1">
      <c r="A19" s="351"/>
      <c r="B19" s="372"/>
      <c r="C19" s="372"/>
      <c r="D19" s="372"/>
      <c r="E19" s="372"/>
      <c r="F19" s="351"/>
      <c r="G19" s="377"/>
      <c r="H19" s="351"/>
      <c r="I19" s="379" t="s">
        <v>75</v>
      </c>
      <c r="J19" s="378" t="s">
        <v>33</v>
      </c>
      <c r="K19" s="378" t="s">
        <v>34</v>
      </c>
      <c r="L19" s="378" t="s">
        <v>35</v>
      </c>
      <c r="M19" s="381" t="s">
        <v>75</v>
      </c>
      <c r="N19" s="378" t="s">
        <v>33</v>
      </c>
      <c r="O19" s="378" t="s">
        <v>34</v>
      </c>
      <c r="P19" s="378" t="s">
        <v>35</v>
      </c>
      <c r="Q19" s="383" t="s">
        <v>36</v>
      </c>
      <c r="R19" s="383"/>
      <c r="S19" s="384" t="s">
        <v>37</v>
      </c>
      <c r="T19" s="385"/>
      <c r="U19" s="384" t="s">
        <v>127</v>
      </c>
      <c r="V19" s="385"/>
      <c r="W19" s="383" t="s">
        <v>38</v>
      </c>
      <c r="X19" s="383"/>
      <c r="Y19" s="383" t="s">
        <v>39</v>
      </c>
      <c r="Z19" s="383"/>
      <c r="AA19" s="398" t="s">
        <v>175</v>
      </c>
      <c r="AB19" s="399"/>
      <c r="AC19" s="383" t="s">
        <v>58</v>
      </c>
      <c r="AD19" s="383"/>
      <c r="AE19" s="356"/>
      <c r="AF19" s="349"/>
      <c r="AG19" s="375"/>
      <c r="AH19" s="375"/>
      <c r="AI19" s="349"/>
      <c r="AJ19" s="349"/>
      <c r="AK19" s="349" t="s">
        <v>40</v>
      </c>
      <c r="AL19" s="349" t="s">
        <v>41</v>
      </c>
      <c r="AM19" s="349" t="s">
        <v>40</v>
      </c>
      <c r="AN19" s="349" t="s">
        <v>41</v>
      </c>
      <c r="AO19" s="349" t="s">
        <v>40</v>
      </c>
      <c r="AP19" s="372"/>
      <c r="AQ19" s="370" t="s">
        <v>63</v>
      </c>
      <c r="AR19" s="370"/>
      <c r="AS19" s="374"/>
      <c r="AT19" s="379" t="s">
        <v>75</v>
      </c>
      <c r="AU19" s="378" t="s">
        <v>33</v>
      </c>
      <c r="AV19" s="378" t="s">
        <v>34</v>
      </c>
      <c r="AW19" s="378" t="s">
        <v>35</v>
      </c>
      <c r="AX19" s="381" t="s">
        <v>75</v>
      </c>
      <c r="AY19" s="378" t="s">
        <v>33</v>
      </c>
      <c r="AZ19" s="378" t="s">
        <v>34</v>
      </c>
      <c r="BA19" s="378" t="s">
        <v>35</v>
      </c>
      <c r="BB19" s="392"/>
      <c r="BC19" s="394" t="s">
        <v>75</v>
      </c>
      <c r="BD19" s="378" t="s">
        <v>33</v>
      </c>
      <c r="BE19" s="378" t="s">
        <v>34</v>
      </c>
      <c r="BF19" s="378" t="s">
        <v>35</v>
      </c>
      <c r="BG19" s="381" t="s">
        <v>75</v>
      </c>
      <c r="BH19" s="378" t="s">
        <v>33</v>
      </c>
      <c r="BI19" s="378" t="s">
        <v>34</v>
      </c>
      <c r="BJ19" s="378" t="s">
        <v>35</v>
      </c>
      <c r="BK19" s="390"/>
      <c r="BL19" s="390"/>
      <c r="BM19" s="390"/>
      <c r="BN19" s="279"/>
      <c r="BO19" s="390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</row>
    <row r="20" spans="1:149" s="54" customFormat="1" ht="63">
      <c r="A20" s="351"/>
      <c r="B20" s="372"/>
      <c r="C20" s="372"/>
      <c r="D20" s="372"/>
      <c r="E20" s="372"/>
      <c r="F20" s="351"/>
      <c r="G20" s="377"/>
      <c r="H20" s="351"/>
      <c r="I20" s="350"/>
      <c r="J20" s="378"/>
      <c r="K20" s="378"/>
      <c r="L20" s="378"/>
      <c r="M20" s="382"/>
      <c r="N20" s="378"/>
      <c r="O20" s="378"/>
      <c r="P20" s="378"/>
      <c r="Q20" s="169" t="s">
        <v>42</v>
      </c>
      <c r="R20" s="169" t="s">
        <v>43</v>
      </c>
      <c r="S20" s="169" t="s">
        <v>42</v>
      </c>
      <c r="T20" s="169" t="s">
        <v>43</v>
      </c>
      <c r="U20" s="169" t="s">
        <v>42</v>
      </c>
      <c r="V20" s="169" t="s">
        <v>43</v>
      </c>
      <c r="W20" s="169" t="s">
        <v>42</v>
      </c>
      <c r="X20" s="169" t="s">
        <v>43</v>
      </c>
      <c r="Y20" s="169" t="s">
        <v>42</v>
      </c>
      <c r="Z20" s="169" t="s">
        <v>43</v>
      </c>
      <c r="AA20" s="169" t="s">
        <v>42</v>
      </c>
      <c r="AB20" s="169" t="s">
        <v>43</v>
      </c>
      <c r="AC20" s="169" t="s">
        <v>42</v>
      </c>
      <c r="AD20" s="169" t="s">
        <v>43</v>
      </c>
      <c r="AE20" s="356"/>
      <c r="AF20" s="349"/>
      <c r="AG20" s="375"/>
      <c r="AH20" s="375"/>
      <c r="AI20" s="349"/>
      <c r="AJ20" s="349"/>
      <c r="AK20" s="349"/>
      <c r="AL20" s="349"/>
      <c r="AM20" s="349"/>
      <c r="AN20" s="349"/>
      <c r="AO20" s="349"/>
      <c r="AP20" s="372"/>
      <c r="AQ20" s="371"/>
      <c r="AR20" s="371"/>
      <c r="AS20" s="374"/>
      <c r="AT20" s="350"/>
      <c r="AU20" s="378"/>
      <c r="AV20" s="378"/>
      <c r="AW20" s="378"/>
      <c r="AX20" s="382"/>
      <c r="AY20" s="378"/>
      <c r="AZ20" s="378"/>
      <c r="BA20" s="378"/>
      <c r="BB20" s="393"/>
      <c r="BC20" s="395"/>
      <c r="BD20" s="378"/>
      <c r="BE20" s="378"/>
      <c r="BF20" s="378"/>
      <c r="BG20" s="382"/>
      <c r="BH20" s="378"/>
      <c r="BI20" s="378"/>
      <c r="BJ20" s="378"/>
      <c r="BK20" s="391"/>
      <c r="BL20" s="391"/>
      <c r="BM20" s="391"/>
      <c r="BN20" s="280" t="s">
        <v>218</v>
      </c>
      <c r="BO20" s="391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</row>
    <row r="21" spans="1:149" s="54" customFormat="1" ht="41.25" customHeight="1">
      <c r="A21" s="74">
        <v>1</v>
      </c>
      <c r="B21" s="116" t="s">
        <v>118</v>
      </c>
      <c r="C21" s="34" t="s">
        <v>178</v>
      </c>
      <c r="D21" s="34" t="s">
        <v>249</v>
      </c>
      <c r="E21" s="34" t="s">
        <v>62</v>
      </c>
      <c r="F21" s="34" t="s">
        <v>182</v>
      </c>
      <c r="G21" s="35">
        <v>23</v>
      </c>
      <c r="H21" s="34">
        <v>113261</v>
      </c>
      <c r="I21" s="246"/>
      <c r="J21" s="247"/>
      <c r="K21" s="247"/>
      <c r="L21" s="248"/>
      <c r="M21" s="35"/>
      <c r="N21" s="170"/>
      <c r="O21" s="170"/>
      <c r="P21" s="170"/>
      <c r="Q21" s="13"/>
      <c r="R21" s="13"/>
      <c r="S21" s="59"/>
      <c r="T21" s="18"/>
      <c r="U21" s="18"/>
      <c r="V21" s="18"/>
      <c r="W21" s="59"/>
      <c r="X21" s="18"/>
      <c r="Y21" s="18"/>
      <c r="Z21" s="18"/>
      <c r="AA21" s="59"/>
      <c r="AB21" s="59"/>
      <c r="AC21" s="18"/>
      <c r="AD21" s="18"/>
      <c r="AE21" s="49"/>
      <c r="AF21" s="13"/>
      <c r="AG21" s="50"/>
      <c r="AH21" s="50"/>
      <c r="AI21" s="13"/>
      <c r="AJ21" s="13"/>
      <c r="AK21" s="13"/>
      <c r="AL21" s="13"/>
      <c r="AM21" s="13"/>
      <c r="AN21" s="13"/>
      <c r="AO21" s="13"/>
      <c r="AP21" s="13"/>
      <c r="AQ21" s="32"/>
      <c r="AR21" s="13"/>
      <c r="AS21" s="49"/>
      <c r="AT21" s="246"/>
      <c r="AU21" s="247"/>
      <c r="AV21" s="247"/>
      <c r="AW21" s="248"/>
      <c r="AX21" s="171"/>
      <c r="AY21" s="170"/>
      <c r="AZ21" s="170"/>
      <c r="BA21" s="170"/>
      <c r="BB21" s="277"/>
      <c r="BC21" s="246"/>
      <c r="BD21" s="247"/>
      <c r="BE21" s="247"/>
      <c r="BF21" s="248"/>
      <c r="BG21" s="171"/>
      <c r="BH21" s="170"/>
      <c r="BI21" s="170"/>
      <c r="BJ21" s="170"/>
      <c r="BK21" s="281"/>
      <c r="BL21" s="115"/>
      <c r="BM21" s="115"/>
      <c r="BN21" s="115"/>
      <c r="BO21" s="281"/>
      <c r="BP21" s="126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</row>
    <row r="22" spans="1:149" s="54" customFormat="1" ht="38.25">
      <c r="A22" s="12">
        <v>2</v>
      </c>
      <c r="B22" s="172" t="s">
        <v>100</v>
      </c>
      <c r="C22" s="79" t="s">
        <v>150</v>
      </c>
      <c r="D22" s="93" t="s">
        <v>73</v>
      </c>
      <c r="E22" s="79" t="s">
        <v>81</v>
      </c>
      <c r="F22" s="79" t="s">
        <v>183</v>
      </c>
      <c r="G22" s="141">
        <v>16</v>
      </c>
      <c r="H22" s="93">
        <v>109500</v>
      </c>
      <c r="I22" s="249"/>
      <c r="J22" s="250"/>
      <c r="K22" s="251"/>
      <c r="L22" s="252"/>
      <c r="M22" s="35"/>
      <c r="N22" s="170"/>
      <c r="O22" s="170"/>
      <c r="P22" s="170"/>
      <c r="Q22" s="31"/>
      <c r="R22" s="31"/>
      <c r="S22" s="60"/>
      <c r="T22" s="56"/>
      <c r="U22" s="56"/>
      <c r="V22" s="56"/>
      <c r="W22" s="60"/>
      <c r="X22" s="60"/>
      <c r="Y22" s="56"/>
      <c r="Z22" s="56"/>
      <c r="AA22" s="60"/>
      <c r="AB22" s="59"/>
      <c r="AC22" s="60"/>
      <c r="AD22" s="60"/>
      <c r="AE22" s="49"/>
      <c r="AF22" s="31"/>
      <c r="AG22" s="50"/>
      <c r="AH22" s="52"/>
      <c r="AI22" s="31"/>
      <c r="AJ22" s="31"/>
      <c r="AK22" s="31"/>
      <c r="AL22" s="31"/>
      <c r="AM22" s="31"/>
      <c r="AN22" s="31"/>
      <c r="AO22" s="31"/>
      <c r="AP22" s="31"/>
      <c r="AQ22" s="32"/>
      <c r="AR22" s="31"/>
      <c r="AS22" s="49"/>
      <c r="AT22" s="249"/>
      <c r="AU22" s="250"/>
      <c r="AV22" s="251"/>
      <c r="AW22" s="252"/>
      <c r="AX22" s="171"/>
      <c r="AY22" s="170"/>
      <c r="AZ22" s="170"/>
      <c r="BA22" s="170"/>
      <c r="BB22" s="277"/>
      <c r="BC22" s="249"/>
      <c r="BD22" s="250"/>
      <c r="BE22" s="251"/>
      <c r="BF22" s="252"/>
      <c r="BG22" s="171"/>
      <c r="BH22" s="170"/>
      <c r="BI22" s="170"/>
      <c r="BJ22" s="170"/>
      <c r="BK22" s="281"/>
      <c r="BL22" s="115"/>
      <c r="BM22" s="115"/>
      <c r="BN22" s="115"/>
      <c r="BO22" s="281"/>
      <c r="BP22" s="126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</row>
    <row r="23" spans="1:149" ht="38.25">
      <c r="A23" s="12">
        <v>3</v>
      </c>
      <c r="B23" s="174" t="s">
        <v>93</v>
      </c>
      <c r="C23" s="175" t="s">
        <v>140</v>
      </c>
      <c r="D23" s="34" t="s">
        <v>64</v>
      </c>
      <c r="E23" s="34" t="s">
        <v>50</v>
      </c>
      <c r="F23" s="34" t="s">
        <v>194</v>
      </c>
      <c r="G23" s="35">
        <v>34.5</v>
      </c>
      <c r="H23" s="34">
        <v>115031</v>
      </c>
      <c r="I23" s="247"/>
      <c r="J23" s="247"/>
      <c r="K23" s="247"/>
      <c r="L23" s="247"/>
      <c r="M23" s="35"/>
      <c r="N23" s="170"/>
      <c r="O23" s="170"/>
      <c r="P23" s="170"/>
      <c r="Q23" s="13"/>
      <c r="R23" s="13"/>
      <c r="S23" s="66"/>
      <c r="T23" s="66"/>
      <c r="U23" s="59"/>
      <c r="V23" s="18"/>
      <c r="W23" s="59"/>
      <c r="X23" s="18"/>
      <c r="Y23" s="18"/>
      <c r="Z23" s="18"/>
      <c r="AA23" s="59"/>
      <c r="AB23" s="59"/>
      <c r="AC23" s="18"/>
      <c r="AD23" s="18"/>
      <c r="AE23" s="49"/>
      <c r="AF23" s="13"/>
      <c r="AH23" s="50"/>
      <c r="AI23" s="13"/>
      <c r="AJ23" s="13"/>
      <c r="AK23" s="13"/>
      <c r="AL23" s="13"/>
      <c r="AM23" s="13"/>
      <c r="AN23" s="13"/>
      <c r="AO23" s="13"/>
      <c r="AP23" s="13"/>
      <c r="AQ23" s="32"/>
      <c r="AR23" s="13"/>
      <c r="AS23" s="49"/>
      <c r="AT23" s="247"/>
      <c r="AU23" s="247"/>
      <c r="AV23" s="247"/>
      <c r="AW23" s="247"/>
      <c r="AX23" s="171"/>
      <c r="AY23" s="170"/>
      <c r="AZ23" s="170"/>
      <c r="BA23" s="170"/>
      <c r="BB23" s="277"/>
      <c r="BC23" s="247"/>
      <c r="BD23" s="247"/>
      <c r="BE23" s="247"/>
      <c r="BF23" s="247"/>
      <c r="BG23" s="171"/>
      <c r="BH23" s="170"/>
      <c r="BI23" s="170"/>
      <c r="BJ23" s="170"/>
      <c r="BK23" s="281"/>
      <c r="BL23" s="115"/>
      <c r="BM23" s="115"/>
      <c r="BN23" s="115"/>
      <c r="BO23" s="281"/>
      <c r="BP23" s="126"/>
    </row>
    <row r="24" spans="1:149" ht="25.5">
      <c r="A24" s="12">
        <v>4</v>
      </c>
      <c r="B24" s="116" t="s">
        <v>94</v>
      </c>
      <c r="C24" s="34" t="s">
        <v>67</v>
      </c>
      <c r="D24" s="34" t="s">
        <v>65</v>
      </c>
      <c r="E24" s="34" t="s">
        <v>46</v>
      </c>
      <c r="F24" s="34" t="s">
        <v>74</v>
      </c>
      <c r="G24" s="35">
        <v>37.11</v>
      </c>
      <c r="H24" s="34">
        <v>115031</v>
      </c>
      <c r="I24" s="246"/>
      <c r="J24" s="253"/>
      <c r="K24" s="247"/>
      <c r="L24" s="246"/>
      <c r="M24" s="35"/>
      <c r="N24" s="170"/>
      <c r="O24" s="170"/>
      <c r="P24" s="170"/>
      <c r="Q24" s="13"/>
      <c r="R24" s="13"/>
      <c r="S24" s="59"/>
      <c r="T24" s="18"/>
      <c r="U24" s="18"/>
      <c r="V24" s="18"/>
      <c r="W24" s="59"/>
      <c r="X24" s="18"/>
      <c r="Y24" s="18"/>
      <c r="Z24" s="18"/>
      <c r="AA24" s="59"/>
      <c r="AB24" s="59"/>
      <c r="AC24" s="18"/>
      <c r="AD24" s="18"/>
      <c r="AE24" s="49"/>
      <c r="AF24" s="13"/>
      <c r="AG24" s="50"/>
      <c r="AI24" s="13"/>
      <c r="AJ24" s="13"/>
      <c r="AK24" s="13"/>
      <c r="AL24" s="13"/>
      <c r="AM24" s="13"/>
      <c r="AN24" s="13"/>
      <c r="AO24" s="13"/>
      <c r="AP24" s="13"/>
      <c r="AQ24" s="32"/>
      <c r="AR24" s="13"/>
      <c r="AS24" s="49"/>
      <c r="AT24" s="246"/>
      <c r="AU24" s="253"/>
      <c r="AV24" s="247"/>
      <c r="AW24" s="246"/>
      <c r="AX24" s="171"/>
      <c r="AY24" s="170"/>
      <c r="AZ24" s="170"/>
      <c r="BA24" s="170"/>
      <c r="BB24" s="277"/>
      <c r="BC24" s="246"/>
      <c r="BD24" s="253"/>
      <c r="BE24" s="247"/>
      <c r="BF24" s="246"/>
      <c r="BG24" s="171"/>
      <c r="BH24" s="170"/>
      <c r="BI24" s="170"/>
      <c r="BJ24" s="170"/>
      <c r="BK24" s="281"/>
      <c r="BL24" s="115"/>
      <c r="BM24" s="115"/>
      <c r="BN24" s="115"/>
      <c r="BO24" s="281"/>
      <c r="BP24" s="126"/>
    </row>
    <row r="25" spans="1:149" ht="25.5">
      <c r="A25" s="74">
        <v>5</v>
      </c>
      <c r="B25" s="116" t="s">
        <v>94</v>
      </c>
      <c r="C25" s="34" t="s">
        <v>137</v>
      </c>
      <c r="D25" s="34" t="s">
        <v>133</v>
      </c>
      <c r="E25" s="34"/>
      <c r="F25" s="34" t="s">
        <v>195</v>
      </c>
      <c r="G25" s="35">
        <v>37.11</v>
      </c>
      <c r="H25" s="34">
        <v>97112</v>
      </c>
      <c r="I25" s="246"/>
      <c r="J25" s="253"/>
      <c r="K25" s="247"/>
      <c r="L25" s="246"/>
      <c r="M25" s="35"/>
      <c r="N25" s="170"/>
      <c r="O25" s="170"/>
      <c r="P25" s="170"/>
      <c r="Q25" s="13"/>
      <c r="R25" s="13"/>
      <c r="S25" s="59"/>
      <c r="T25" s="18"/>
      <c r="U25" s="18"/>
      <c r="V25" s="18"/>
      <c r="W25" s="59"/>
      <c r="X25" s="18"/>
      <c r="Y25" s="18"/>
      <c r="Z25" s="18"/>
      <c r="AA25" s="59"/>
      <c r="AB25" s="59"/>
      <c r="AC25" s="18"/>
      <c r="AD25" s="18"/>
      <c r="AE25" s="49"/>
      <c r="AF25" s="13"/>
      <c r="AG25" s="50"/>
      <c r="AH25" s="50"/>
      <c r="AI25" s="13"/>
      <c r="AJ25" s="13"/>
      <c r="AK25" s="13"/>
      <c r="AL25" s="13"/>
      <c r="AM25" s="13"/>
      <c r="AN25" s="13"/>
      <c r="AO25" s="13"/>
      <c r="AP25" s="13"/>
      <c r="AQ25" s="32"/>
      <c r="AR25" s="13"/>
      <c r="AS25" s="49"/>
      <c r="AT25" s="246"/>
      <c r="AU25" s="253"/>
      <c r="AV25" s="247"/>
      <c r="AW25" s="246"/>
      <c r="AX25" s="171"/>
      <c r="AY25" s="170"/>
      <c r="AZ25" s="170"/>
      <c r="BA25" s="170"/>
      <c r="BB25" s="277"/>
      <c r="BC25" s="246"/>
      <c r="BD25" s="253"/>
      <c r="BE25" s="247"/>
      <c r="BF25" s="246"/>
      <c r="BG25" s="171"/>
      <c r="BH25" s="170"/>
      <c r="BI25" s="170"/>
      <c r="BJ25" s="170"/>
      <c r="BK25" s="281"/>
      <c r="BL25" s="115"/>
      <c r="BM25" s="115"/>
      <c r="BN25" s="115"/>
      <c r="BO25" s="281"/>
      <c r="BP25" s="126"/>
    </row>
    <row r="26" spans="1:149" ht="25.5">
      <c r="A26" s="12">
        <v>6</v>
      </c>
      <c r="B26" s="116" t="s">
        <v>95</v>
      </c>
      <c r="C26" s="34" t="s">
        <v>66</v>
      </c>
      <c r="D26" s="34" t="s">
        <v>56</v>
      </c>
      <c r="E26" s="34" t="s">
        <v>45</v>
      </c>
      <c r="F26" s="34" t="s">
        <v>74</v>
      </c>
      <c r="G26" s="301" t="s">
        <v>247</v>
      </c>
      <c r="H26" s="34">
        <v>113261</v>
      </c>
      <c r="I26" s="246"/>
      <c r="J26" s="253"/>
      <c r="K26" s="247"/>
      <c r="L26" s="246"/>
      <c r="M26" s="35"/>
      <c r="N26" s="170"/>
      <c r="O26" s="170"/>
      <c r="P26" s="170"/>
      <c r="Q26" s="13"/>
      <c r="R26" s="13"/>
      <c r="S26" s="59"/>
      <c r="T26" s="18"/>
      <c r="U26" s="18"/>
      <c r="V26" s="18"/>
      <c r="W26" s="59"/>
      <c r="X26" s="18"/>
      <c r="Y26" s="18"/>
      <c r="Z26" s="18"/>
      <c r="AA26" s="59"/>
      <c r="AB26" s="59"/>
      <c r="AC26" s="18"/>
      <c r="AD26" s="18"/>
      <c r="AE26" s="49"/>
      <c r="AF26" s="13"/>
      <c r="AG26" s="50"/>
      <c r="AH26" s="50"/>
      <c r="AI26" s="13"/>
      <c r="AJ26" s="13"/>
      <c r="AK26" s="13"/>
      <c r="AL26" s="13"/>
      <c r="AM26" s="13"/>
      <c r="AN26" s="13"/>
      <c r="AO26" s="13"/>
      <c r="AP26" s="13"/>
      <c r="AQ26" s="32"/>
      <c r="AR26" s="13"/>
      <c r="AS26" s="49"/>
      <c r="AT26" s="246"/>
      <c r="AU26" s="253"/>
      <c r="AV26" s="247"/>
      <c r="AW26" s="246"/>
      <c r="AX26" s="171"/>
      <c r="AY26" s="170"/>
      <c r="AZ26" s="170"/>
      <c r="BA26" s="170"/>
      <c r="BB26" s="277"/>
      <c r="BC26" s="246"/>
      <c r="BD26" s="253"/>
      <c r="BE26" s="247"/>
      <c r="BF26" s="246"/>
      <c r="BG26" s="171"/>
      <c r="BH26" s="170"/>
      <c r="BI26" s="170"/>
      <c r="BJ26" s="170"/>
      <c r="BK26" s="281"/>
      <c r="BL26" s="115"/>
      <c r="BM26" s="115"/>
      <c r="BN26" s="115"/>
      <c r="BO26" s="281"/>
      <c r="BP26" s="126"/>
    </row>
    <row r="27" spans="1:149" ht="26.25">
      <c r="A27" s="12">
        <v>7</v>
      </c>
      <c r="B27" s="116" t="s">
        <v>92</v>
      </c>
      <c r="C27" s="176" t="s">
        <v>174</v>
      </c>
      <c r="D27" s="34"/>
      <c r="E27" s="34"/>
      <c r="F27" s="34" t="s">
        <v>197</v>
      </c>
      <c r="G27" s="35">
        <v>31.6</v>
      </c>
      <c r="H27" s="34">
        <v>119676</v>
      </c>
      <c r="I27" s="246"/>
      <c r="J27" s="253"/>
      <c r="K27" s="247"/>
      <c r="L27" s="246"/>
      <c r="M27" s="35"/>
      <c r="N27" s="170"/>
      <c r="O27" s="170"/>
      <c r="P27" s="170"/>
      <c r="Q27" s="13"/>
      <c r="R27" s="13"/>
      <c r="S27" s="59"/>
      <c r="T27" s="18"/>
      <c r="U27" s="18"/>
      <c r="V27" s="18"/>
      <c r="W27" s="59"/>
      <c r="X27" s="18"/>
      <c r="Y27" s="18"/>
      <c r="Z27" s="18"/>
      <c r="AA27" s="59"/>
      <c r="AB27" s="59"/>
      <c r="AC27" s="18"/>
      <c r="AD27" s="18"/>
      <c r="AE27" s="49"/>
      <c r="AF27" s="13"/>
      <c r="AG27" s="50"/>
      <c r="AH27" s="50"/>
      <c r="AI27" s="13"/>
      <c r="AJ27" s="13"/>
      <c r="AK27" s="13"/>
      <c r="AL27" s="13"/>
      <c r="AM27" s="13"/>
      <c r="AN27" s="13"/>
      <c r="AO27" s="13"/>
      <c r="AP27" s="13"/>
      <c r="AQ27" s="32"/>
      <c r="AR27" s="13"/>
      <c r="AS27" s="49"/>
      <c r="AT27" s="246"/>
      <c r="AU27" s="253"/>
      <c r="AV27" s="247"/>
      <c r="AW27" s="246"/>
      <c r="AX27" s="171"/>
      <c r="AY27" s="170"/>
      <c r="AZ27" s="170"/>
      <c r="BA27" s="170"/>
      <c r="BB27" s="277"/>
      <c r="BC27" s="246"/>
      <c r="BD27" s="253"/>
      <c r="BE27" s="247"/>
      <c r="BF27" s="246"/>
      <c r="BG27" s="171"/>
      <c r="BH27" s="170"/>
      <c r="BI27" s="170"/>
      <c r="BJ27" s="170"/>
      <c r="BK27" s="281"/>
      <c r="BL27" s="115"/>
      <c r="BM27" s="115"/>
      <c r="BN27" s="115"/>
      <c r="BO27" s="281"/>
      <c r="BP27" s="126"/>
    </row>
    <row r="28" spans="1:149" ht="25.5">
      <c r="A28" s="32">
        <v>8</v>
      </c>
      <c r="B28" s="116" t="s">
        <v>92</v>
      </c>
      <c r="C28" s="34" t="s">
        <v>145</v>
      </c>
      <c r="D28" s="34" t="s">
        <v>54</v>
      </c>
      <c r="E28" s="34" t="s">
        <v>47</v>
      </c>
      <c r="F28" s="34" t="s">
        <v>80</v>
      </c>
      <c r="G28" s="70">
        <v>31.6</v>
      </c>
      <c r="H28" s="34">
        <v>119676</v>
      </c>
      <c r="I28" s="246"/>
      <c r="J28" s="254"/>
      <c r="K28" s="254"/>
      <c r="L28" s="254"/>
      <c r="M28" s="35"/>
      <c r="N28" s="170"/>
      <c r="O28" s="170"/>
      <c r="P28" s="170"/>
      <c r="Q28" s="32"/>
      <c r="R28" s="32"/>
      <c r="S28" s="67"/>
      <c r="T28" s="121"/>
      <c r="U28" s="121"/>
      <c r="V28" s="121"/>
      <c r="W28" s="67"/>
      <c r="X28" s="121"/>
      <c r="Y28" s="121"/>
      <c r="Z28" s="121"/>
      <c r="AA28" s="67"/>
      <c r="AB28" s="59"/>
      <c r="AC28" s="121"/>
      <c r="AD28" s="121"/>
      <c r="AE28" s="49"/>
      <c r="AF28" s="32"/>
      <c r="AG28" s="49"/>
      <c r="AH28" s="49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49"/>
      <c r="AT28" s="246"/>
      <c r="AU28" s="254"/>
      <c r="AV28" s="254"/>
      <c r="AW28" s="254"/>
      <c r="AX28" s="171"/>
      <c r="AY28" s="170"/>
      <c r="AZ28" s="170"/>
      <c r="BA28" s="170"/>
      <c r="BB28" s="277"/>
      <c r="BC28" s="246"/>
      <c r="BD28" s="254"/>
      <c r="BE28" s="254"/>
      <c r="BF28" s="254"/>
      <c r="BG28" s="171"/>
      <c r="BH28" s="170"/>
      <c r="BI28" s="170"/>
      <c r="BJ28" s="170"/>
      <c r="BK28" s="281"/>
      <c r="BL28" s="115"/>
      <c r="BM28" s="115"/>
      <c r="BN28" s="115"/>
      <c r="BO28" s="281"/>
      <c r="BP28" s="126"/>
    </row>
    <row r="29" spans="1:149" ht="43.5" customHeight="1">
      <c r="A29" s="74">
        <v>9</v>
      </c>
      <c r="B29" s="177" t="s">
        <v>139</v>
      </c>
      <c r="C29" s="34" t="s">
        <v>144</v>
      </c>
      <c r="D29" s="34" t="s">
        <v>70</v>
      </c>
      <c r="E29" s="34" t="s">
        <v>49</v>
      </c>
      <c r="F29" s="34" t="s">
        <v>74</v>
      </c>
      <c r="G29" s="35">
        <v>36</v>
      </c>
      <c r="H29" s="34">
        <v>115031</v>
      </c>
      <c r="I29" s="247"/>
      <c r="J29" s="253"/>
      <c r="K29" s="255"/>
      <c r="L29" s="255"/>
      <c r="M29" s="35"/>
      <c r="N29" s="170"/>
      <c r="O29" s="170"/>
      <c r="P29" s="170"/>
      <c r="Q29" s="13"/>
      <c r="R29" s="13"/>
      <c r="S29" s="59"/>
      <c r="T29" s="18"/>
      <c r="U29" s="18"/>
      <c r="V29" s="18"/>
      <c r="W29" s="271"/>
      <c r="X29" s="18"/>
      <c r="Y29" s="18"/>
      <c r="Z29" s="18"/>
      <c r="AA29" s="59"/>
      <c r="AB29" s="59"/>
      <c r="AC29" s="18"/>
      <c r="AD29" s="18"/>
      <c r="AE29" s="49"/>
      <c r="AF29" s="13"/>
      <c r="AG29" s="50"/>
      <c r="AH29" s="50"/>
      <c r="AI29" s="13"/>
      <c r="AJ29" s="13"/>
      <c r="AK29" s="13"/>
      <c r="AL29" s="13"/>
      <c r="AM29" s="13"/>
      <c r="AN29" s="13"/>
      <c r="AO29" s="13"/>
      <c r="AP29" s="13"/>
      <c r="AQ29" s="32"/>
      <c r="AR29" s="13"/>
      <c r="AS29" s="49"/>
      <c r="AT29" s="247"/>
      <c r="AU29" s="253"/>
      <c r="AV29" s="255"/>
      <c r="AW29" s="255"/>
      <c r="AX29" s="171"/>
      <c r="AY29" s="170"/>
      <c r="AZ29" s="170"/>
      <c r="BA29" s="170"/>
      <c r="BB29" s="277"/>
      <c r="BC29" s="247"/>
      <c r="BD29" s="253"/>
      <c r="BE29" s="255"/>
      <c r="BF29" s="255"/>
      <c r="BG29" s="171"/>
      <c r="BH29" s="170"/>
      <c r="BI29" s="170"/>
      <c r="BJ29" s="170"/>
      <c r="BK29" s="281"/>
      <c r="BL29" s="115"/>
      <c r="BM29" s="115"/>
      <c r="BN29" s="115"/>
      <c r="BO29" s="281"/>
      <c r="BP29" s="126"/>
    </row>
    <row r="30" spans="1:149" ht="52.5">
      <c r="A30" s="12">
        <v>10</v>
      </c>
      <c r="B30" s="34" t="s">
        <v>96</v>
      </c>
      <c r="C30" s="34" t="s">
        <v>148</v>
      </c>
      <c r="D30" s="178" t="s">
        <v>104</v>
      </c>
      <c r="E30" s="34">
        <v>122631</v>
      </c>
      <c r="F30" s="34" t="s">
        <v>76</v>
      </c>
      <c r="G30" s="70">
        <v>4</v>
      </c>
      <c r="H30" s="34">
        <v>76318</v>
      </c>
      <c r="I30" s="247"/>
      <c r="J30" s="253"/>
      <c r="K30" s="255"/>
      <c r="L30" s="255"/>
      <c r="M30" s="35"/>
      <c r="N30" s="170"/>
      <c r="O30" s="170"/>
      <c r="P30" s="170"/>
      <c r="Q30" s="13"/>
      <c r="R30" s="13"/>
      <c r="S30" s="66"/>
      <c r="T30" s="66"/>
      <c r="U30" s="59"/>
      <c r="V30" s="18"/>
      <c r="W30" s="59"/>
      <c r="X30" s="18"/>
      <c r="Y30" s="18"/>
      <c r="Z30" s="18"/>
      <c r="AA30" s="59"/>
      <c r="AB30" s="59"/>
      <c r="AC30" s="18"/>
      <c r="AD30" s="18"/>
      <c r="AE30" s="49"/>
      <c r="AF30" s="13"/>
      <c r="AG30" s="50"/>
      <c r="AH30" s="50"/>
      <c r="AI30" s="13"/>
      <c r="AJ30" s="13"/>
      <c r="AK30" s="13"/>
      <c r="AL30" s="13"/>
      <c r="AM30" s="13"/>
      <c r="AN30" s="13"/>
      <c r="AO30" s="13"/>
      <c r="AP30" s="13"/>
      <c r="AQ30" s="32"/>
      <c r="AR30" s="13"/>
      <c r="AS30" s="49"/>
      <c r="AT30" s="247"/>
      <c r="AU30" s="253"/>
      <c r="AV30" s="255"/>
      <c r="AW30" s="255"/>
      <c r="AX30" s="171"/>
      <c r="AY30" s="170"/>
      <c r="AZ30" s="170"/>
      <c r="BA30" s="170"/>
      <c r="BB30" s="277"/>
      <c r="BC30" s="247"/>
      <c r="BD30" s="253"/>
      <c r="BE30" s="255"/>
      <c r="BF30" s="255"/>
      <c r="BG30" s="171"/>
      <c r="BH30" s="170"/>
      <c r="BI30" s="170"/>
      <c r="BJ30" s="170"/>
      <c r="BK30" s="281"/>
      <c r="BL30" s="115"/>
      <c r="BM30" s="115"/>
      <c r="BN30" s="115"/>
      <c r="BO30" s="281"/>
      <c r="BP30" s="126"/>
    </row>
    <row r="31" spans="1:149" ht="25.5">
      <c r="A31" s="12">
        <v>11</v>
      </c>
      <c r="B31" s="174" t="s">
        <v>97</v>
      </c>
      <c r="C31" s="34" t="s">
        <v>44</v>
      </c>
      <c r="D31" s="34" t="s">
        <v>71</v>
      </c>
      <c r="E31" s="34" t="s">
        <v>51</v>
      </c>
      <c r="F31" s="34" t="s">
        <v>74</v>
      </c>
      <c r="G31" s="84">
        <v>37</v>
      </c>
      <c r="H31" s="34">
        <v>115031</v>
      </c>
      <c r="I31" s="247"/>
      <c r="J31" s="253"/>
      <c r="K31" s="247"/>
      <c r="L31" s="247"/>
      <c r="M31" s="35"/>
      <c r="N31" s="170"/>
      <c r="O31" s="170"/>
      <c r="P31" s="170"/>
      <c r="Q31" s="13"/>
      <c r="R31" s="13"/>
      <c r="S31" s="59"/>
      <c r="T31" s="18"/>
      <c r="U31" s="18"/>
      <c r="V31" s="18"/>
      <c r="W31" s="59"/>
      <c r="X31" s="18"/>
      <c r="Y31" s="18"/>
      <c r="Z31" s="18"/>
      <c r="AA31" s="59"/>
      <c r="AB31" s="59"/>
      <c r="AC31" s="18"/>
      <c r="AD31" s="18"/>
      <c r="AE31" s="49"/>
      <c r="AF31" s="13"/>
      <c r="AG31" s="50"/>
      <c r="AH31" s="50"/>
      <c r="AI31" s="13"/>
      <c r="AJ31" s="13"/>
      <c r="AK31" s="13"/>
      <c r="AL31" s="13"/>
      <c r="AM31" s="13"/>
      <c r="AN31" s="13"/>
      <c r="AO31" s="13"/>
      <c r="AP31" s="13"/>
      <c r="AQ31" s="32"/>
      <c r="AR31" s="13"/>
      <c r="AS31" s="49"/>
      <c r="AT31" s="247"/>
      <c r="AU31" s="253"/>
      <c r="AV31" s="247"/>
      <c r="AW31" s="247"/>
      <c r="AX31" s="171"/>
      <c r="AY31" s="170"/>
      <c r="AZ31" s="170"/>
      <c r="BA31" s="170"/>
      <c r="BB31" s="277"/>
      <c r="BC31" s="247"/>
      <c r="BD31" s="253"/>
      <c r="BE31" s="247"/>
      <c r="BF31" s="247"/>
      <c r="BG31" s="171"/>
      <c r="BH31" s="170"/>
      <c r="BI31" s="170"/>
      <c r="BJ31" s="170"/>
      <c r="BK31" s="281"/>
      <c r="BL31" s="115"/>
      <c r="BM31" s="115"/>
      <c r="BN31" s="115"/>
      <c r="BO31" s="281"/>
      <c r="BP31" s="126"/>
    </row>
    <row r="32" spans="1:149" ht="25.5">
      <c r="A32" s="74">
        <v>12</v>
      </c>
      <c r="B32" s="116" t="s">
        <v>97</v>
      </c>
      <c r="C32" s="34" t="s">
        <v>115</v>
      </c>
      <c r="D32" s="34" t="s">
        <v>72</v>
      </c>
      <c r="E32" s="34" t="s">
        <v>68</v>
      </c>
      <c r="F32" s="34" t="s">
        <v>87</v>
      </c>
      <c r="G32" s="35">
        <v>37</v>
      </c>
      <c r="H32" s="34">
        <v>104634</v>
      </c>
      <c r="I32" s="246"/>
      <c r="J32" s="253"/>
      <c r="K32" s="247"/>
      <c r="L32" s="246"/>
      <c r="M32" s="35"/>
      <c r="N32" s="170"/>
      <c r="O32" s="170"/>
      <c r="P32" s="170"/>
      <c r="Q32" s="13"/>
      <c r="R32" s="13"/>
      <c r="S32" s="59"/>
      <c r="T32" s="18"/>
      <c r="U32" s="18"/>
      <c r="V32" s="18"/>
      <c r="W32" s="59"/>
      <c r="X32" s="18"/>
      <c r="Y32" s="18"/>
      <c r="Z32" s="18"/>
      <c r="AA32" s="59"/>
      <c r="AB32" s="59"/>
      <c r="AC32" s="18"/>
      <c r="AD32" s="18"/>
      <c r="AE32" s="49"/>
      <c r="AF32" s="13"/>
      <c r="AG32" s="50"/>
      <c r="AH32" s="50"/>
      <c r="AI32" s="13"/>
      <c r="AJ32" s="13"/>
      <c r="AK32" s="13"/>
      <c r="AL32" s="13"/>
      <c r="AM32" s="13"/>
      <c r="AN32" s="13"/>
      <c r="AO32" s="13"/>
      <c r="AP32" s="13"/>
      <c r="AQ32" s="32"/>
      <c r="AR32" s="13"/>
      <c r="AS32" s="49"/>
      <c r="AT32" s="246"/>
      <c r="AU32" s="253"/>
      <c r="AV32" s="247"/>
      <c r="AW32" s="246"/>
      <c r="AX32" s="171"/>
      <c r="AY32" s="170"/>
      <c r="AZ32" s="170"/>
      <c r="BA32" s="170"/>
      <c r="BB32" s="277"/>
      <c r="BC32" s="246"/>
      <c r="BD32" s="253"/>
      <c r="BE32" s="247"/>
      <c r="BF32" s="246"/>
      <c r="BG32" s="171"/>
      <c r="BH32" s="170"/>
      <c r="BI32" s="170"/>
      <c r="BJ32" s="170"/>
      <c r="BK32" s="281"/>
      <c r="BL32" s="115"/>
      <c r="BM32" s="115"/>
      <c r="BN32" s="115"/>
      <c r="BO32" s="281"/>
      <c r="BP32" s="126"/>
    </row>
    <row r="33" spans="1:149" ht="38.25">
      <c r="A33" s="12">
        <v>13</v>
      </c>
      <c r="B33" s="179" t="s">
        <v>98</v>
      </c>
      <c r="C33" s="34" t="s">
        <v>146</v>
      </c>
      <c r="D33" s="34" t="s">
        <v>77</v>
      </c>
      <c r="E33" s="34" t="s">
        <v>78</v>
      </c>
      <c r="F33" s="34" t="s">
        <v>79</v>
      </c>
      <c r="G33" s="70">
        <v>8</v>
      </c>
      <c r="H33" s="34">
        <v>104855</v>
      </c>
      <c r="I33" s="246"/>
      <c r="J33" s="247"/>
      <c r="K33" s="247"/>
      <c r="L33" s="246"/>
      <c r="M33" s="35"/>
      <c r="N33" s="170"/>
      <c r="O33" s="170"/>
      <c r="P33" s="170"/>
      <c r="Q33" s="13"/>
      <c r="R33" s="13"/>
      <c r="S33" s="66"/>
      <c r="T33" s="66"/>
      <c r="U33" s="59"/>
      <c r="V33" s="18"/>
      <c r="W33" s="59"/>
      <c r="X33" s="18"/>
      <c r="Y33" s="18"/>
      <c r="Z33" s="18"/>
      <c r="AA33" s="59"/>
      <c r="AB33" s="59"/>
      <c r="AC33" s="18"/>
      <c r="AD33" s="18"/>
      <c r="AE33" s="49"/>
      <c r="AF33" s="13"/>
      <c r="AG33" s="50"/>
      <c r="AH33" s="50"/>
      <c r="AI33" s="13"/>
      <c r="AJ33" s="13"/>
      <c r="AK33" s="13"/>
      <c r="AL33" s="13"/>
      <c r="AM33" s="13"/>
      <c r="AN33" s="13"/>
      <c r="AO33" s="13"/>
      <c r="AP33" s="13"/>
      <c r="AQ33" s="32"/>
      <c r="AR33" s="13"/>
      <c r="AS33" s="49"/>
      <c r="AT33" s="246"/>
      <c r="AU33" s="247"/>
      <c r="AV33" s="247"/>
      <c r="AW33" s="246"/>
      <c r="AX33" s="171"/>
      <c r="AY33" s="170"/>
      <c r="AZ33" s="170"/>
      <c r="BA33" s="170"/>
      <c r="BB33" s="277"/>
      <c r="BC33" s="246"/>
      <c r="BD33" s="247"/>
      <c r="BE33" s="247"/>
      <c r="BF33" s="246"/>
      <c r="BG33" s="171"/>
      <c r="BH33" s="170"/>
      <c r="BI33" s="170"/>
      <c r="BJ33" s="170"/>
      <c r="BK33" s="281"/>
      <c r="BL33" s="115"/>
      <c r="BM33" s="115"/>
      <c r="BN33" s="115"/>
      <c r="BO33" s="281"/>
      <c r="BP33" s="126"/>
    </row>
    <row r="34" spans="1:149" ht="25.5">
      <c r="A34" s="12">
        <v>14</v>
      </c>
      <c r="B34" s="116" t="s">
        <v>99</v>
      </c>
      <c r="C34" s="34" t="s">
        <v>116</v>
      </c>
      <c r="D34" s="34" t="s">
        <v>69</v>
      </c>
      <c r="E34" s="34" t="s">
        <v>57</v>
      </c>
      <c r="F34" s="34" t="s">
        <v>74</v>
      </c>
      <c r="G34" s="70">
        <v>13</v>
      </c>
      <c r="H34" s="34">
        <v>107509</v>
      </c>
      <c r="I34" s="246"/>
      <c r="J34" s="247"/>
      <c r="K34" s="253"/>
      <c r="L34" s="248"/>
      <c r="M34" s="35"/>
      <c r="N34" s="170"/>
      <c r="O34" s="170"/>
      <c r="P34" s="170"/>
      <c r="Q34" s="13"/>
      <c r="R34" s="13"/>
      <c r="S34" s="59"/>
      <c r="T34" s="18"/>
      <c r="U34" s="18"/>
      <c r="V34" s="18"/>
      <c r="W34" s="59"/>
      <c r="X34" s="18"/>
      <c r="Y34" s="18"/>
      <c r="Z34" s="18"/>
      <c r="AA34" s="59"/>
      <c r="AB34" s="59"/>
      <c r="AC34" s="18"/>
      <c r="AD34" s="18"/>
      <c r="AE34" s="49"/>
      <c r="AF34" s="13"/>
      <c r="AG34" s="50"/>
      <c r="AH34" s="50"/>
      <c r="AI34" s="13"/>
      <c r="AJ34" s="13"/>
      <c r="AK34" s="13"/>
      <c r="AL34" s="13"/>
      <c r="AM34" s="13"/>
      <c r="AN34" s="13"/>
      <c r="AO34" s="13"/>
      <c r="AP34" s="13"/>
      <c r="AQ34" s="32"/>
      <c r="AR34" s="13"/>
      <c r="AS34" s="49"/>
      <c r="AT34" s="246"/>
      <c r="AU34" s="247"/>
      <c r="AV34" s="253"/>
      <c r="AW34" s="248"/>
      <c r="AX34" s="171"/>
      <c r="AY34" s="170"/>
      <c r="AZ34" s="170"/>
      <c r="BA34" s="170"/>
      <c r="BB34" s="277"/>
      <c r="BC34" s="246"/>
      <c r="BD34" s="247"/>
      <c r="BE34" s="253"/>
      <c r="BF34" s="248"/>
      <c r="BG34" s="171"/>
      <c r="BH34" s="170"/>
      <c r="BI34" s="170"/>
      <c r="BJ34" s="170"/>
      <c r="BK34" s="281"/>
      <c r="BL34" s="115"/>
      <c r="BM34" s="115"/>
      <c r="BN34" s="115"/>
      <c r="BO34" s="281"/>
      <c r="BP34" s="126"/>
    </row>
    <row r="35" spans="1:149" ht="54" customHeight="1">
      <c r="A35" s="12">
        <v>15</v>
      </c>
      <c r="B35" s="35" t="s">
        <v>107</v>
      </c>
      <c r="C35" s="35" t="s">
        <v>238</v>
      </c>
      <c r="D35" s="181" t="s">
        <v>108</v>
      </c>
      <c r="E35" s="85" t="s">
        <v>109</v>
      </c>
      <c r="F35" s="35" t="s">
        <v>74</v>
      </c>
      <c r="G35" s="122">
        <v>15.6</v>
      </c>
      <c r="H35" s="85">
        <v>109500</v>
      </c>
      <c r="I35" s="256"/>
      <c r="J35" s="256"/>
      <c r="K35" s="257"/>
      <c r="L35" s="257"/>
      <c r="M35" s="35"/>
      <c r="N35" s="170"/>
      <c r="O35" s="170"/>
      <c r="P35" s="170"/>
      <c r="Q35" s="30"/>
      <c r="R35" s="46"/>
      <c r="S35" s="59"/>
      <c r="T35" s="57"/>
      <c r="U35" s="57"/>
      <c r="V35" s="57"/>
      <c r="W35" s="59"/>
      <c r="X35" s="57"/>
      <c r="Y35" s="57"/>
      <c r="Z35" s="57"/>
      <c r="AA35" s="59"/>
      <c r="AB35" s="59"/>
      <c r="AC35" s="57"/>
      <c r="AD35" s="57"/>
      <c r="AE35" s="49"/>
      <c r="AF35" s="13"/>
      <c r="AG35" s="50"/>
      <c r="AH35" s="50"/>
      <c r="AI35" s="13"/>
      <c r="AJ35" s="13"/>
      <c r="AK35" s="13"/>
      <c r="AL35" s="13"/>
      <c r="AM35" s="13"/>
      <c r="AN35" s="13"/>
      <c r="AO35" s="13"/>
      <c r="AP35" s="13"/>
      <c r="AQ35" s="32"/>
      <c r="AR35" s="13"/>
      <c r="AS35" s="49"/>
      <c r="AT35" s="256"/>
      <c r="AU35" s="256"/>
      <c r="AV35" s="257"/>
      <c r="AW35" s="257"/>
      <c r="AX35" s="171"/>
      <c r="AY35" s="170"/>
      <c r="AZ35" s="170"/>
      <c r="BA35" s="170"/>
      <c r="BB35" s="277"/>
      <c r="BC35" s="256"/>
      <c r="BD35" s="256"/>
      <c r="BE35" s="257"/>
      <c r="BF35" s="257"/>
      <c r="BG35" s="171"/>
      <c r="BH35" s="170"/>
      <c r="BI35" s="170"/>
      <c r="BJ35" s="170"/>
      <c r="BK35" s="281"/>
      <c r="BL35" s="115"/>
      <c r="BM35" s="115"/>
      <c r="BN35" s="115"/>
      <c r="BO35" s="281"/>
      <c r="BP35" s="126"/>
    </row>
    <row r="36" spans="1:149" ht="25.5">
      <c r="A36" s="74">
        <v>16</v>
      </c>
      <c r="B36" s="116" t="s">
        <v>176</v>
      </c>
      <c r="C36" s="43" t="s">
        <v>161</v>
      </c>
      <c r="D36" s="182" t="s">
        <v>110</v>
      </c>
      <c r="E36" s="43" t="s">
        <v>111</v>
      </c>
      <c r="F36" s="43" t="s">
        <v>131</v>
      </c>
      <c r="G36" s="122">
        <v>23</v>
      </c>
      <c r="H36" s="34">
        <v>103306</v>
      </c>
      <c r="I36" s="246"/>
      <c r="J36" s="247"/>
      <c r="K36" s="247"/>
      <c r="L36" s="246"/>
      <c r="M36" s="35"/>
      <c r="N36" s="170"/>
      <c r="O36" s="170"/>
      <c r="P36" s="170"/>
      <c r="Q36" s="13"/>
      <c r="R36" s="46"/>
      <c r="S36" s="66"/>
      <c r="T36" s="66"/>
      <c r="U36" s="59"/>
      <c r="V36" s="18"/>
      <c r="W36" s="59"/>
      <c r="X36" s="18"/>
      <c r="Y36" s="18"/>
      <c r="Z36" s="18"/>
      <c r="AA36" s="59"/>
      <c r="AB36" s="59"/>
      <c r="AC36" s="18"/>
      <c r="AD36" s="18"/>
      <c r="AE36" s="49"/>
      <c r="AF36" s="13"/>
      <c r="AG36" s="50"/>
      <c r="AH36" s="50"/>
      <c r="AI36" s="13"/>
      <c r="AJ36" s="13"/>
      <c r="AK36" s="13"/>
      <c r="AL36" s="13"/>
      <c r="AM36" s="13"/>
      <c r="AN36" s="13"/>
      <c r="AO36" s="13"/>
      <c r="AP36" s="13"/>
      <c r="AQ36" s="32"/>
      <c r="AR36" s="13"/>
      <c r="AS36" s="49"/>
      <c r="AT36" s="246"/>
      <c r="AU36" s="247"/>
      <c r="AV36" s="247"/>
      <c r="AW36" s="246"/>
      <c r="AX36" s="171"/>
      <c r="AY36" s="170"/>
      <c r="AZ36" s="170"/>
      <c r="BA36" s="170"/>
      <c r="BB36" s="277"/>
      <c r="BC36" s="246"/>
      <c r="BD36" s="247"/>
      <c r="BE36" s="247"/>
      <c r="BF36" s="246"/>
      <c r="BG36" s="171"/>
      <c r="BH36" s="170"/>
      <c r="BI36" s="170"/>
      <c r="BJ36" s="170"/>
      <c r="BK36" s="281"/>
      <c r="BL36" s="115"/>
      <c r="BM36" s="115"/>
      <c r="BN36" s="115"/>
      <c r="BO36" s="281"/>
      <c r="BP36" s="126"/>
    </row>
    <row r="37" spans="1:149" ht="25.5">
      <c r="A37" s="12">
        <v>17</v>
      </c>
      <c r="B37" s="116" t="s">
        <v>101</v>
      </c>
      <c r="C37" s="43" t="s">
        <v>151</v>
      </c>
      <c r="D37" s="182" t="s">
        <v>128</v>
      </c>
      <c r="E37" s="43" t="s">
        <v>129</v>
      </c>
      <c r="F37" s="43" t="s">
        <v>130</v>
      </c>
      <c r="G37" s="122">
        <v>23</v>
      </c>
      <c r="H37" s="34">
        <v>95564</v>
      </c>
      <c r="I37" s="246"/>
      <c r="J37" s="247"/>
      <c r="K37" s="247"/>
      <c r="L37" s="246"/>
      <c r="M37" s="35"/>
      <c r="N37" s="170"/>
      <c r="O37" s="170"/>
      <c r="P37" s="170"/>
      <c r="Q37" s="13"/>
      <c r="R37" s="46"/>
      <c r="S37" s="123"/>
      <c r="T37" s="123"/>
      <c r="U37" s="67"/>
      <c r="V37" s="121"/>
      <c r="W37" s="67"/>
      <c r="X37" s="121"/>
      <c r="Y37" s="121"/>
      <c r="Z37" s="121"/>
      <c r="AA37" s="67"/>
      <c r="AB37" s="59"/>
      <c r="AC37" s="121"/>
      <c r="AD37" s="121"/>
      <c r="AE37" s="49"/>
      <c r="AF37" s="13"/>
      <c r="AG37" s="50"/>
      <c r="AH37" s="50"/>
      <c r="AI37" s="13"/>
      <c r="AJ37" s="13"/>
      <c r="AK37" s="13"/>
      <c r="AL37" s="13"/>
      <c r="AM37" s="13"/>
      <c r="AN37" s="13"/>
      <c r="AO37" s="13"/>
      <c r="AP37" s="13"/>
      <c r="AQ37" s="32"/>
      <c r="AR37" s="13"/>
      <c r="AS37" s="49"/>
      <c r="AT37" s="246"/>
      <c r="AU37" s="247"/>
      <c r="AV37" s="247"/>
      <c r="AW37" s="246"/>
      <c r="AX37" s="171"/>
      <c r="AY37" s="170"/>
      <c r="AZ37" s="170"/>
      <c r="BA37" s="170"/>
      <c r="BB37" s="277"/>
      <c r="BC37" s="246"/>
      <c r="BD37" s="247"/>
      <c r="BE37" s="247"/>
      <c r="BF37" s="246"/>
      <c r="BG37" s="171"/>
      <c r="BH37" s="170"/>
      <c r="BI37" s="170"/>
      <c r="BJ37" s="170"/>
      <c r="BK37" s="281"/>
      <c r="BL37" s="115"/>
      <c r="BM37" s="115"/>
      <c r="BN37" s="115"/>
      <c r="BO37" s="281"/>
      <c r="BP37" s="126"/>
    </row>
    <row r="38" spans="1:149" ht="25.5" customHeight="1">
      <c r="A38" s="107">
        <v>18</v>
      </c>
      <c r="B38" s="93" t="s">
        <v>102</v>
      </c>
      <c r="C38" s="93" t="s">
        <v>105</v>
      </c>
      <c r="D38" s="183" t="s">
        <v>106</v>
      </c>
      <c r="E38" s="173">
        <v>470787</v>
      </c>
      <c r="F38" s="79" t="s">
        <v>76</v>
      </c>
      <c r="G38" s="141">
        <v>3.8</v>
      </c>
      <c r="H38" s="34">
        <v>76318</v>
      </c>
      <c r="I38" s="252"/>
      <c r="J38" s="250"/>
      <c r="K38" s="251"/>
      <c r="L38" s="258"/>
      <c r="M38" s="35"/>
      <c r="N38" s="170"/>
      <c r="O38" s="170"/>
      <c r="P38" s="170"/>
      <c r="Q38" s="15"/>
      <c r="R38" s="15"/>
      <c r="S38" s="60"/>
      <c r="T38" s="108"/>
      <c r="U38" s="108"/>
      <c r="V38" s="108"/>
      <c r="W38" s="60"/>
      <c r="X38" s="108"/>
      <c r="Y38" s="108"/>
      <c r="Z38" s="56"/>
      <c r="AA38" s="60"/>
      <c r="AB38" s="59"/>
      <c r="AC38" s="108"/>
      <c r="AD38" s="108"/>
      <c r="AE38" s="49"/>
      <c r="AF38" s="15"/>
      <c r="AG38" s="51"/>
      <c r="AH38" s="50"/>
      <c r="AI38" s="15"/>
      <c r="AJ38" s="15"/>
      <c r="AK38" s="15"/>
      <c r="AL38" s="15"/>
      <c r="AM38" s="15"/>
      <c r="AN38" s="15"/>
      <c r="AO38" s="15"/>
      <c r="AP38" s="15"/>
      <c r="AQ38" s="32"/>
      <c r="AR38" s="15"/>
      <c r="AS38" s="49"/>
      <c r="AT38" s="252"/>
      <c r="AU38" s="250"/>
      <c r="AV38" s="251"/>
      <c r="AW38" s="258"/>
      <c r="AX38" s="171"/>
      <c r="AY38" s="170"/>
      <c r="AZ38" s="170"/>
      <c r="BA38" s="170"/>
      <c r="BB38" s="277"/>
      <c r="BC38" s="246"/>
      <c r="BD38" s="253"/>
      <c r="BE38" s="247"/>
      <c r="BF38" s="248"/>
      <c r="BG38" s="171"/>
      <c r="BH38" s="170"/>
      <c r="BI38" s="170"/>
      <c r="BJ38" s="170"/>
      <c r="BK38" s="281"/>
      <c r="BL38" s="115"/>
      <c r="BM38" s="115"/>
      <c r="BN38" s="115"/>
      <c r="BO38" s="281"/>
      <c r="BP38" s="126"/>
    </row>
    <row r="39" spans="1:149" ht="67.5" customHeight="1">
      <c r="A39" s="113">
        <v>19</v>
      </c>
      <c r="B39" s="184" t="s">
        <v>160</v>
      </c>
      <c r="C39" s="135" t="s">
        <v>177</v>
      </c>
      <c r="D39" s="185" t="s">
        <v>163</v>
      </c>
      <c r="E39" s="135" t="s">
        <v>162</v>
      </c>
      <c r="F39" s="34" t="s">
        <v>79</v>
      </c>
      <c r="G39" s="142">
        <v>8.4</v>
      </c>
      <c r="H39" s="43">
        <v>104855</v>
      </c>
      <c r="I39" s="259"/>
      <c r="J39" s="260"/>
      <c r="K39" s="260"/>
      <c r="L39" s="260"/>
      <c r="M39" s="35"/>
      <c r="N39" s="170"/>
      <c r="O39" s="170"/>
      <c r="P39" s="170"/>
      <c r="Q39" s="46"/>
      <c r="R39" s="46"/>
      <c r="S39" s="112"/>
      <c r="T39" s="112"/>
      <c r="U39" s="112"/>
      <c r="V39" s="112"/>
      <c r="W39" s="112"/>
      <c r="X39" s="112"/>
      <c r="Y39" s="112"/>
      <c r="Z39" s="112"/>
      <c r="AA39" s="112"/>
      <c r="AB39" s="59"/>
      <c r="AC39" s="112"/>
      <c r="AD39" s="112"/>
      <c r="AE39" s="49"/>
      <c r="AF39" s="46"/>
      <c r="AG39" s="53"/>
      <c r="AH39" s="53"/>
      <c r="AI39" s="46"/>
      <c r="AJ39" s="46"/>
      <c r="AK39" s="46"/>
      <c r="AL39" s="46"/>
      <c r="AM39" s="46"/>
      <c r="AN39" s="46"/>
      <c r="AO39" s="46"/>
      <c r="AP39" s="46"/>
      <c r="AQ39" s="32"/>
      <c r="AR39" s="46"/>
      <c r="AS39" s="49"/>
      <c r="AT39" s="259"/>
      <c r="AU39" s="260"/>
      <c r="AV39" s="260"/>
      <c r="AW39" s="260"/>
      <c r="AX39" s="171"/>
      <c r="AY39" s="170"/>
      <c r="AZ39" s="170"/>
      <c r="BA39" s="170"/>
      <c r="BB39" s="277"/>
      <c r="BC39" s="248"/>
      <c r="BD39" s="253"/>
      <c r="BE39" s="253"/>
      <c r="BF39" s="253"/>
      <c r="BG39" s="171"/>
      <c r="BH39" s="170"/>
      <c r="BI39" s="170"/>
      <c r="BJ39" s="170"/>
      <c r="BK39" s="281"/>
      <c r="BL39" s="115"/>
      <c r="BM39" s="115"/>
      <c r="BN39" s="115"/>
      <c r="BO39" s="281"/>
      <c r="BP39" s="126"/>
    </row>
    <row r="40" spans="1:149" ht="38.25">
      <c r="A40" s="74">
        <v>20</v>
      </c>
      <c r="B40" s="109" t="s">
        <v>119</v>
      </c>
      <c r="C40" s="109" t="s">
        <v>149</v>
      </c>
      <c r="D40" s="109" t="s">
        <v>121</v>
      </c>
      <c r="E40" s="109" t="s">
        <v>122</v>
      </c>
      <c r="F40" s="180" t="s">
        <v>79</v>
      </c>
      <c r="G40" s="143">
        <v>10.8</v>
      </c>
      <c r="H40" s="43">
        <v>106403</v>
      </c>
      <c r="I40" s="261"/>
      <c r="J40" s="262"/>
      <c r="K40" s="262"/>
      <c r="L40" s="262"/>
      <c r="M40" s="35"/>
      <c r="N40" s="170"/>
      <c r="O40" s="170"/>
      <c r="P40" s="170"/>
      <c r="Q40" s="46"/>
      <c r="R40" s="46"/>
      <c r="S40" s="110"/>
      <c r="T40" s="111"/>
      <c r="U40" s="111"/>
      <c r="V40" s="111"/>
      <c r="W40" s="110"/>
      <c r="X40" s="111"/>
      <c r="Y40" s="111"/>
      <c r="Z40" s="111"/>
      <c r="AA40" s="110"/>
      <c r="AB40" s="59"/>
      <c r="AC40" s="111"/>
      <c r="AD40" s="111"/>
      <c r="AE40" s="49"/>
      <c r="AF40" s="298"/>
      <c r="AG40" s="53"/>
      <c r="AH40" s="53"/>
      <c r="AI40" s="46"/>
      <c r="AJ40" s="46"/>
      <c r="AK40" s="46"/>
      <c r="AL40" s="46"/>
      <c r="AM40" s="46"/>
      <c r="AN40" s="46"/>
      <c r="AO40" s="46"/>
      <c r="AP40" s="46"/>
      <c r="AQ40" s="32"/>
      <c r="AR40" s="46"/>
      <c r="AS40" s="49"/>
      <c r="AT40" s="261"/>
      <c r="AU40" s="262"/>
      <c r="AV40" s="262"/>
      <c r="AW40" s="262"/>
      <c r="AX40" s="171"/>
      <c r="AY40" s="170"/>
      <c r="AZ40" s="170"/>
      <c r="BA40" s="170"/>
      <c r="BB40" s="277"/>
      <c r="BC40" s="248"/>
      <c r="BD40" s="253"/>
      <c r="BE40" s="253"/>
      <c r="BF40" s="253"/>
      <c r="BG40" s="171"/>
      <c r="BH40" s="170"/>
      <c r="BI40" s="170"/>
      <c r="BJ40" s="170"/>
      <c r="BK40" s="281"/>
      <c r="BL40" s="115"/>
      <c r="BM40" s="115"/>
      <c r="BN40" s="115"/>
      <c r="BO40" s="281"/>
      <c r="BP40" s="126"/>
    </row>
    <row r="41" spans="1:149" ht="24" customHeight="1">
      <c r="A41" s="74">
        <v>21</v>
      </c>
      <c r="B41" s="43" t="s">
        <v>119</v>
      </c>
      <c r="C41" s="43" t="s">
        <v>125</v>
      </c>
      <c r="D41" s="43" t="s">
        <v>121</v>
      </c>
      <c r="E41" s="43" t="s">
        <v>126</v>
      </c>
      <c r="F41" s="34" t="s">
        <v>76</v>
      </c>
      <c r="G41" s="122">
        <v>10.8</v>
      </c>
      <c r="H41" s="43">
        <v>78973</v>
      </c>
      <c r="I41" s="248"/>
      <c r="J41" s="253"/>
      <c r="K41" s="253"/>
      <c r="L41" s="253"/>
      <c r="M41" s="35"/>
      <c r="N41" s="170"/>
      <c r="O41" s="170"/>
      <c r="P41" s="170"/>
      <c r="Q41" s="46"/>
      <c r="R41" s="46"/>
      <c r="S41" s="61"/>
      <c r="T41" s="58"/>
      <c r="U41" s="58"/>
      <c r="V41" s="58"/>
      <c r="W41" s="61"/>
      <c r="X41" s="58"/>
      <c r="Y41" s="58"/>
      <c r="Z41" s="58"/>
      <c r="AA41" s="61"/>
      <c r="AB41" s="59"/>
      <c r="AC41" s="58"/>
      <c r="AD41" s="58"/>
      <c r="AE41" s="49"/>
      <c r="AF41" s="46"/>
      <c r="AG41" s="53"/>
      <c r="AH41" s="53"/>
      <c r="AI41" s="46"/>
      <c r="AJ41" s="46"/>
      <c r="AK41" s="46"/>
      <c r="AL41" s="46"/>
      <c r="AM41" s="46"/>
      <c r="AN41" s="46"/>
      <c r="AO41" s="46"/>
      <c r="AP41" s="46"/>
      <c r="AQ41" s="32"/>
      <c r="AR41" s="46"/>
      <c r="AS41" s="49"/>
      <c r="AT41" s="248"/>
      <c r="AU41" s="253"/>
      <c r="AV41" s="253"/>
      <c r="AW41" s="253"/>
      <c r="AX41" s="171"/>
      <c r="AY41" s="170"/>
      <c r="AZ41" s="170"/>
      <c r="BA41" s="170"/>
      <c r="BB41" s="277"/>
      <c r="BC41" s="248"/>
      <c r="BD41" s="253"/>
      <c r="BE41" s="253"/>
      <c r="BF41" s="253"/>
      <c r="BG41" s="171"/>
      <c r="BH41" s="170"/>
      <c r="BI41" s="170"/>
      <c r="BJ41" s="170"/>
      <c r="BK41" s="281"/>
      <c r="BL41" s="115"/>
      <c r="BM41" s="115"/>
      <c r="BN41" s="115"/>
      <c r="BO41" s="281"/>
      <c r="BP41" s="126"/>
    </row>
    <row r="42" spans="1:149" ht="76.5">
      <c r="A42" s="12">
        <v>22</v>
      </c>
      <c r="B42" s="43" t="s">
        <v>120</v>
      </c>
      <c r="C42" s="43" t="s">
        <v>112</v>
      </c>
      <c r="D42" s="43" t="s">
        <v>123</v>
      </c>
      <c r="E42" s="43" t="s">
        <v>124</v>
      </c>
      <c r="F42" s="34" t="s">
        <v>76</v>
      </c>
      <c r="G42" s="122">
        <v>3</v>
      </c>
      <c r="H42" s="34">
        <v>75433</v>
      </c>
      <c r="I42" s="248"/>
      <c r="J42" s="253"/>
      <c r="K42" s="253"/>
      <c r="L42" s="253"/>
      <c r="M42" s="35"/>
      <c r="N42" s="170"/>
      <c r="O42" s="170"/>
      <c r="P42" s="170"/>
      <c r="Q42" s="15"/>
      <c r="R42" s="15"/>
      <c r="S42" s="61"/>
      <c r="T42" s="58"/>
      <c r="U42" s="58"/>
      <c r="V42" s="58"/>
      <c r="W42" s="61"/>
      <c r="X42" s="58"/>
      <c r="Y42" s="58"/>
      <c r="Z42" s="58"/>
      <c r="AA42" s="61"/>
      <c r="AB42" s="59"/>
      <c r="AC42" s="58"/>
      <c r="AD42" s="58"/>
      <c r="AE42" s="49"/>
      <c r="AF42" s="15"/>
      <c r="AG42" s="51"/>
      <c r="AH42" s="50"/>
      <c r="AI42" s="15"/>
      <c r="AJ42" s="15"/>
      <c r="AK42" s="15"/>
      <c r="AL42" s="15"/>
      <c r="AM42" s="15"/>
      <c r="AN42" s="15"/>
      <c r="AO42" s="15"/>
      <c r="AP42" s="15"/>
      <c r="AQ42" s="32"/>
      <c r="AR42" s="15"/>
      <c r="AS42" s="49"/>
      <c r="AT42" s="248"/>
      <c r="AU42" s="253"/>
      <c r="AV42" s="253"/>
      <c r="AW42" s="253"/>
      <c r="AX42" s="171"/>
      <c r="AY42" s="170"/>
      <c r="AZ42" s="170"/>
      <c r="BA42" s="170"/>
      <c r="BB42" s="277"/>
      <c r="BC42" s="246"/>
      <c r="BD42" s="253"/>
      <c r="BE42" s="253"/>
      <c r="BF42" s="248"/>
      <c r="BG42" s="171"/>
      <c r="BH42" s="170"/>
      <c r="BI42" s="170"/>
      <c r="BJ42" s="170"/>
      <c r="BK42" s="281"/>
      <c r="BL42" s="115"/>
      <c r="BM42" s="115"/>
      <c r="BN42" s="115"/>
      <c r="BO42" s="281"/>
      <c r="BP42" s="112"/>
      <c r="BQ42" s="112"/>
      <c r="BR42" s="112"/>
      <c r="BS42" s="112"/>
      <c r="BT42" s="112"/>
      <c r="BU42" s="112"/>
      <c r="BV42" s="112"/>
    </row>
    <row r="43" spans="1:149" ht="25.5">
      <c r="A43" s="12">
        <v>23</v>
      </c>
      <c r="B43" s="34" t="s">
        <v>103</v>
      </c>
      <c r="C43" s="34" t="s">
        <v>84</v>
      </c>
      <c r="D43" s="34" t="s">
        <v>85</v>
      </c>
      <c r="E43" s="34" t="s">
        <v>86</v>
      </c>
      <c r="F43" s="34" t="s">
        <v>113</v>
      </c>
      <c r="G43" s="70">
        <v>23.8</v>
      </c>
      <c r="H43" s="34">
        <v>93352</v>
      </c>
      <c r="I43" s="246"/>
      <c r="J43" s="253"/>
      <c r="K43" s="253"/>
      <c r="L43" s="248"/>
      <c r="M43" s="35"/>
      <c r="N43" s="170"/>
      <c r="O43" s="170"/>
      <c r="P43" s="170"/>
      <c r="Q43" s="114"/>
      <c r="R43" s="114"/>
      <c r="S43" s="59"/>
      <c r="T43" s="55"/>
      <c r="U43" s="55"/>
      <c r="V43" s="55"/>
      <c r="W43" s="59"/>
      <c r="X43" s="55"/>
      <c r="Y43" s="55"/>
      <c r="Z43" s="18"/>
      <c r="AA43" s="59"/>
      <c r="AB43" s="59"/>
      <c r="AC43" s="55"/>
      <c r="AD43" s="55"/>
      <c r="AE43" s="49"/>
      <c r="AF43" s="114"/>
      <c r="AG43" s="115"/>
      <c r="AH43" s="115"/>
      <c r="AI43" s="114"/>
      <c r="AJ43" s="114"/>
      <c r="AK43" s="114"/>
      <c r="AL43" s="114"/>
      <c r="AM43" s="114"/>
      <c r="AN43" s="114"/>
      <c r="AO43" s="114"/>
      <c r="AP43" s="114"/>
      <c r="AQ43" s="32"/>
      <c r="AR43" s="114"/>
      <c r="AS43" s="49"/>
      <c r="AT43" s="246"/>
      <c r="AU43" s="253"/>
      <c r="AV43" s="253"/>
      <c r="AW43" s="248"/>
      <c r="AX43" s="171"/>
      <c r="AY43" s="170"/>
      <c r="AZ43" s="170"/>
      <c r="BA43" s="170"/>
      <c r="BB43" s="277"/>
      <c r="BC43" s="259"/>
      <c r="BD43" s="260"/>
      <c r="BE43" s="260"/>
      <c r="BF43" s="260"/>
      <c r="BG43" s="171"/>
      <c r="BH43" s="170"/>
      <c r="BI43" s="170"/>
      <c r="BJ43" s="170"/>
      <c r="BK43" s="281"/>
      <c r="BL43" s="115"/>
      <c r="BM43" s="115"/>
      <c r="BN43" s="115"/>
      <c r="BO43" s="281"/>
      <c r="BP43" s="126"/>
    </row>
    <row r="44" spans="1:149" ht="57.75" customHeight="1">
      <c r="A44" s="74">
        <v>24</v>
      </c>
      <c r="B44" s="116" t="s">
        <v>141</v>
      </c>
      <c r="C44" s="34" t="s">
        <v>179</v>
      </c>
      <c r="D44" s="43" t="s">
        <v>143</v>
      </c>
      <c r="E44" s="34"/>
      <c r="F44" s="34" t="s">
        <v>83</v>
      </c>
      <c r="G44" s="122">
        <v>7</v>
      </c>
      <c r="H44" s="43">
        <v>77203</v>
      </c>
      <c r="I44" s="248"/>
      <c r="J44" s="253"/>
      <c r="K44" s="247"/>
      <c r="L44" s="246"/>
      <c r="M44" s="35"/>
      <c r="N44" s="170"/>
      <c r="O44" s="170"/>
      <c r="P44" s="170"/>
      <c r="Q44" s="13"/>
      <c r="R44" s="13"/>
      <c r="S44" s="66"/>
      <c r="T44" s="66"/>
      <c r="U44" s="59"/>
      <c r="V44" s="18"/>
      <c r="W44" s="59"/>
      <c r="X44" s="18"/>
      <c r="Y44" s="18"/>
      <c r="Z44" s="18"/>
      <c r="AA44" s="59"/>
      <c r="AB44" s="59"/>
      <c r="AC44" s="18"/>
      <c r="AD44" s="18"/>
      <c r="AE44" s="49"/>
      <c r="AF44" s="15"/>
      <c r="AG44" s="50"/>
      <c r="AH44" s="50"/>
      <c r="AI44" s="15"/>
      <c r="AJ44" s="15"/>
      <c r="AK44" s="15"/>
      <c r="AL44" s="15"/>
      <c r="AM44" s="15"/>
      <c r="AN44" s="15"/>
      <c r="AO44" s="15"/>
      <c r="AP44" s="15"/>
      <c r="AQ44" s="32"/>
      <c r="AR44" s="15"/>
      <c r="AS44" s="49"/>
      <c r="AT44" s="248"/>
      <c r="AU44" s="253"/>
      <c r="AV44" s="247"/>
      <c r="AW44" s="246"/>
      <c r="AX44" s="171"/>
      <c r="AY44" s="170"/>
      <c r="AZ44" s="170"/>
      <c r="BA44" s="170"/>
      <c r="BB44" s="277"/>
      <c r="BC44" s="248"/>
      <c r="BD44" s="253"/>
      <c r="BE44" s="247"/>
      <c r="BF44" s="246"/>
      <c r="BG44" s="171"/>
      <c r="BH44" s="170"/>
      <c r="BI44" s="170"/>
      <c r="BJ44" s="170"/>
      <c r="BK44" s="281"/>
      <c r="BL44" s="115"/>
      <c r="BM44" s="115"/>
      <c r="BN44" s="115"/>
      <c r="BO44" s="281"/>
      <c r="BP44" s="126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</row>
    <row r="45" spans="1:149" ht="41.25" customHeight="1">
      <c r="A45" s="12">
        <v>25</v>
      </c>
      <c r="B45" s="186" t="s">
        <v>168</v>
      </c>
      <c r="C45" s="43" t="s">
        <v>142</v>
      </c>
      <c r="D45" s="187" t="s">
        <v>169</v>
      </c>
      <c r="E45" s="34" t="s">
        <v>170</v>
      </c>
      <c r="F45" s="34" t="s">
        <v>74</v>
      </c>
      <c r="G45" s="122">
        <v>21.1</v>
      </c>
      <c r="H45" s="34">
        <v>113261</v>
      </c>
      <c r="I45" s="246"/>
      <c r="J45" s="253"/>
      <c r="K45" s="253"/>
      <c r="L45" s="248"/>
      <c r="M45" s="35"/>
      <c r="N45" s="170"/>
      <c r="O45" s="170"/>
      <c r="P45" s="170"/>
      <c r="Q45" s="15"/>
      <c r="R45" s="15"/>
      <c r="S45" s="59"/>
      <c r="T45" s="55"/>
      <c r="U45" s="55"/>
      <c r="V45" s="283"/>
      <c r="W45" s="59"/>
      <c r="X45" s="55"/>
      <c r="Y45" s="55"/>
      <c r="Z45" s="18"/>
      <c r="AA45" s="59"/>
      <c r="AB45" s="59"/>
      <c r="AC45" s="55"/>
      <c r="AD45" s="55"/>
      <c r="AE45" s="49"/>
      <c r="AF45" s="15"/>
      <c r="AG45" s="300"/>
      <c r="AH45" s="50"/>
      <c r="AI45" s="15"/>
      <c r="AJ45" s="15"/>
      <c r="AK45" s="15"/>
      <c r="AL45" s="15"/>
      <c r="AM45" s="15"/>
      <c r="AN45" s="15"/>
      <c r="AO45" s="15"/>
      <c r="AP45" s="15"/>
      <c r="AQ45" s="32"/>
      <c r="AR45" s="15"/>
      <c r="AS45" s="49"/>
      <c r="AT45" s="246"/>
      <c r="AU45" s="253"/>
      <c r="AV45" s="253"/>
      <c r="AW45" s="248"/>
      <c r="AX45" s="171"/>
      <c r="AY45" s="170"/>
      <c r="AZ45" s="170"/>
      <c r="BA45" s="170"/>
      <c r="BB45" s="277"/>
      <c r="BC45" s="246"/>
      <c r="BD45" s="253"/>
      <c r="BE45" s="253"/>
      <c r="BF45" s="248"/>
      <c r="BG45" s="171"/>
      <c r="BH45" s="170"/>
      <c r="BI45" s="170"/>
      <c r="BJ45" s="170"/>
      <c r="BK45" s="281"/>
      <c r="BL45" s="115"/>
      <c r="BM45" s="115"/>
      <c r="BN45" s="115"/>
      <c r="BO45" s="281"/>
      <c r="BP45" s="126"/>
    </row>
    <row r="46" spans="1:149" ht="63.75">
      <c r="A46" s="12">
        <v>26</v>
      </c>
      <c r="B46" s="119" t="s">
        <v>164</v>
      </c>
      <c r="C46" s="34" t="s">
        <v>167</v>
      </c>
      <c r="D46" s="34" t="s">
        <v>165</v>
      </c>
      <c r="E46" s="34" t="s">
        <v>166</v>
      </c>
      <c r="F46" s="102" t="s">
        <v>79</v>
      </c>
      <c r="G46" s="144">
        <v>5</v>
      </c>
      <c r="H46" s="34">
        <v>101537</v>
      </c>
      <c r="I46" s="263"/>
      <c r="J46" s="263"/>
      <c r="K46" s="264"/>
      <c r="L46" s="264"/>
      <c r="M46" s="35"/>
      <c r="N46" s="170"/>
      <c r="O46" s="170"/>
      <c r="P46" s="170"/>
      <c r="Q46" s="15"/>
      <c r="R46" s="15"/>
      <c r="S46" s="120"/>
      <c r="T46" s="120"/>
      <c r="U46" s="120"/>
      <c r="V46" s="120"/>
      <c r="W46" s="114"/>
      <c r="X46" s="120"/>
      <c r="Y46" s="120"/>
      <c r="Z46" s="120"/>
      <c r="AA46" s="120"/>
      <c r="AB46" s="59"/>
      <c r="AC46" s="120"/>
      <c r="AD46" s="120"/>
      <c r="AE46" s="49"/>
      <c r="AF46" s="15"/>
      <c r="AG46" s="51"/>
      <c r="AH46" s="50"/>
      <c r="AI46" s="15"/>
      <c r="AJ46" s="15"/>
      <c r="AK46" s="15"/>
      <c r="AL46" s="15"/>
      <c r="AM46" s="15"/>
      <c r="AN46" s="15"/>
      <c r="AO46" s="15"/>
      <c r="AP46" s="15"/>
      <c r="AQ46" s="32"/>
      <c r="AR46" s="15"/>
      <c r="AS46" s="49"/>
      <c r="AT46" s="263"/>
      <c r="AU46" s="263"/>
      <c r="AV46" s="264"/>
      <c r="AW46" s="264"/>
      <c r="AX46" s="171"/>
      <c r="AY46" s="170"/>
      <c r="AZ46" s="170"/>
      <c r="BA46" s="170"/>
      <c r="BB46" s="277"/>
      <c r="BC46" s="246"/>
      <c r="BD46" s="253"/>
      <c r="BE46" s="253"/>
      <c r="BF46" s="248"/>
      <c r="BG46" s="171"/>
      <c r="BH46" s="170"/>
      <c r="BI46" s="170"/>
      <c r="BJ46" s="170"/>
      <c r="BK46" s="281"/>
      <c r="BL46" s="115"/>
      <c r="BM46" s="115"/>
      <c r="BN46" s="115"/>
      <c r="BO46" s="281"/>
      <c r="BP46" s="126"/>
    </row>
    <row r="47" spans="1:149" ht="25.5">
      <c r="A47" s="74">
        <v>27</v>
      </c>
      <c r="B47" s="116" t="s">
        <v>220</v>
      </c>
      <c r="C47" s="43" t="s">
        <v>132</v>
      </c>
      <c r="D47" s="181"/>
      <c r="E47" s="85"/>
      <c r="F47" s="34" t="s">
        <v>134</v>
      </c>
      <c r="G47" s="122">
        <v>12.3</v>
      </c>
      <c r="H47" s="34">
        <v>74327</v>
      </c>
      <c r="I47" s="246"/>
      <c r="J47" s="253"/>
      <c r="K47" s="247"/>
      <c r="L47" s="248"/>
      <c r="M47" s="35"/>
      <c r="N47" s="170"/>
      <c r="O47" s="170"/>
      <c r="P47" s="170"/>
      <c r="Q47" s="15"/>
      <c r="R47" s="15"/>
      <c r="S47" s="59"/>
      <c r="T47" s="55"/>
      <c r="U47" s="55"/>
      <c r="V47" s="55"/>
      <c r="W47" s="59"/>
      <c r="X47" s="55"/>
      <c r="Y47" s="55"/>
      <c r="Z47" s="18"/>
      <c r="AA47" s="59"/>
      <c r="AB47" s="59"/>
      <c r="AC47" s="55"/>
      <c r="AD47" s="55"/>
      <c r="AE47" s="49"/>
      <c r="AF47" s="15"/>
      <c r="AG47" s="300"/>
      <c r="AH47" s="50"/>
      <c r="AI47" s="15"/>
      <c r="AJ47" s="15"/>
      <c r="AK47" s="15"/>
      <c r="AL47" s="15"/>
      <c r="AM47" s="15"/>
      <c r="AN47" s="15"/>
      <c r="AO47" s="15"/>
      <c r="AP47" s="15"/>
      <c r="AQ47" s="32"/>
      <c r="AR47" s="15"/>
      <c r="AS47" s="49"/>
      <c r="AT47" s="246"/>
      <c r="AU47" s="253"/>
      <c r="AV47" s="247"/>
      <c r="AW47" s="248"/>
      <c r="AX47" s="171"/>
      <c r="AY47" s="170"/>
      <c r="AZ47" s="170"/>
      <c r="BA47" s="170"/>
      <c r="BB47" s="277"/>
      <c r="BC47" s="246"/>
      <c r="BD47" s="253"/>
      <c r="BE47" s="253"/>
      <c r="BF47" s="248"/>
      <c r="BG47" s="171"/>
      <c r="BH47" s="170"/>
      <c r="BI47" s="170"/>
      <c r="BJ47" s="170"/>
      <c r="BK47" s="281"/>
      <c r="BL47" s="115"/>
      <c r="BM47" s="115"/>
      <c r="BN47" s="115"/>
      <c r="BO47" s="281"/>
      <c r="BP47" s="126"/>
    </row>
    <row r="48" spans="1:149" ht="25.5">
      <c r="A48" s="74">
        <v>28</v>
      </c>
      <c r="B48" s="116" t="s">
        <v>220</v>
      </c>
      <c r="C48" s="43" t="s">
        <v>226</v>
      </c>
      <c r="D48" s="43"/>
      <c r="E48" s="43"/>
      <c r="F48" s="34" t="s">
        <v>216</v>
      </c>
      <c r="G48" s="122">
        <v>12.3</v>
      </c>
      <c r="H48" s="43">
        <v>91582</v>
      </c>
      <c r="I48" s="248"/>
      <c r="J48" s="253"/>
      <c r="K48" s="253"/>
      <c r="L48" s="253"/>
      <c r="M48" s="35"/>
      <c r="N48" s="170"/>
      <c r="O48" s="170"/>
      <c r="P48" s="170"/>
      <c r="Q48" s="46"/>
      <c r="R48" s="46"/>
      <c r="S48" s="61"/>
      <c r="T48" s="58"/>
      <c r="U48" s="58"/>
      <c r="V48" s="58"/>
      <c r="W48" s="61"/>
      <c r="X48" s="58"/>
      <c r="Y48" s="58"/>
      <c r="Z48" s="58"/>
      <c r="AA48" s="61"/>
      <c r="AB48" s="59"/>
      <c r="AC48" s="58"/>
      <c r="AD48" s="58"/>
      <c r="AE48" s="49"/>
      <c r="AF48" s="46"/>
      <c r="AG48" s="53"/>
      <c r="AH48" s="53"/>
      <c r="AI48" s="46"/>
      <c r="AJ48" s="46"/>
      <c r="AK48" s="46"/>
      <c r="AL48" s="46"/>
      <c r="AM48" s="46"/>
      <c r="AN48" s="46"/>
      <c r="AO48" s="46"/>
      <c r="AP48" s="46"/>
      <c r="AQ48" s="32"/>
      <c r="AR48" s="46"/>
      <c r="AS48" s="49"/>
      <c r="AT48" s="248"/>
      <c r="AU48" s="253"/>
      <c r="AV48" s="253"/>
      <c r="AW48" s="253"/>
      <c r="AX48" s="171"/>
      <c r="AY48" s="170"/>
      <c r="AZ48" s="170"/>
      <c r="BA48" s="170"/>
      <c r="BB48" s="277"/>
      <c r="BC48" s="246"/>
      <c r="BD48" s="253"/>
      <c r="BE48" s="253"/>
      <c r="BF48" s="248"/>
      <c r="BG48" s="171"/>
      <c r="BH48" s="170"/>
      <c r="BI48" s="170"/>
      <c r="BJ48" s="170"/>
      <c r="BK48" s="281"/>
      <c r="BL48" s="115"/>
      <c r="BM48" s="115"/>
      <c r="BN48" s="115"/>
      <c r="BO48" s="281"/>
      <c r="BP48" s="126"/>
    </row>
    <row r="49" spans="1:149" ht="69" customHeight="1">
      <c r="A49" s="74">
        <v>29</v>
      </c>
      <c r="B49" s="116" t="s">
        <v>171</v>
      </c>
      <c r="C49" s="43" t="s">
        <v>180</v>
      </c>
      <c r="D49" s="43" t="s">
        <v>172</v>
      </c>
      <c r="E49" s="43" t="s">
        <v>173</v>
      </c>
      <c r="F49" s="34" t="s">
        <v>181</v>
      </c>
      <c r="G49" s="302" t="s">
        <v>248</v>
      </c>
      <c r="H49" s="43">
        <v>87821</v>
      </c>
      <c r="I49" s="248"/>
      <c r="J49" s="270"/>
      <c r="K49" s="253"/>
      <c r="L49" s="253"/>
      <c r="M49" s="35"/>
      <c r="N49" s="170"/>
      <c r="O49" s="170"/>
      <c r="P49" s="170"/>
      <c r="Q49" s="13"/>
      <c r="R49" s="13"/>
      <c r="S49" s="124"/>
      <c r="T49" s="125"/>
      <c r="U49" s="125"/>
      <c r="V49" s="125"/>
      <c r="W49" s="124"/>
      <c r="X49" s="125"/>
      <c r="Y49" s="125"/>
      <c r="Z49" s="125"/>
      <c r="AA49" s="124"/>
      <c r="AB49" s="59"/>
      <c r="AC49" s="125"/>
      <c r="AD49" s="125"/>
      <c r="AE49" s="49"/>
      <c r="AF49" s="15"/>
      <c r="AG49" s="51"/>
      <c r="AH49" s="50"/>
      <c r="AI49" s="15"/>
      <c r="AJ49" s="15"/>
      <c r="AK49" s="15"/>
      <c r="AL49" s="15"/>
      <c r="AM49" s="15"/>
      <c r="AN49" s="15"/>
      <c r="AO49" s="15"/>
      <c r="AP49" s="15"/>
      <c r="AQ49" s="32"/>
      <c r="AR49" s="15"/>
      <c r="AS49" s="49"/>
      <c r="AT49" s="248"/>
      <c r="AU49" s="270"/>
      <c r="AV49" s="253"/>
      <c r="AW49" s="253"/>
      <c r="AX49" s="171"/>
      <c r="AY49" s="170"/>
      <c r="AZ49" s="170"/>
      <c r="BA49" s="170"/>
      <c r="BB49" s="277"/>
      <c r="BC49" s="246"/>
      <c r="BD49" s="270"/>
      <c r="BE49" s="253"/>
      <c r="BF49" s="265"/>
      <c r="BG49" s="171"/>
      <c r="BH49" s="170"/>
      <c r="BI49" s="170"/>
      <c r="BJ49" s="170"/>
      <c r="BK49" s="281"/>
      <c r="BL49" s="115"/>
      <c r="BM49" s="115"/>
      <c r="BN49" s="115"/>
      <c r="BO49" s="281"/>
      <c r="BP49" s="126"/>
    </row>
    <row r="50" spans="1:149" ht="35.25" customHeight="1">
      <c r="A50" s="12">
        <v>30</v>
      </c>
      <c r="B50" s="43" t="s">
        <v>223</v>
      </c>
      <c r="C50" s="43" t="s">
        <v>147</v>
      </c>
      <c r="D50" s="43"/>
      <c r="E50" s="188"/>
      <c r="F50" s="34" t="s">
        <v>79</v>
      </c>
      <c r="G50" s="117">
        <v>7.9</v>
      </c>
      <c r="H50" s="103">
        <v>104855</v>
      </c>
      <c r="I50" s="246"/>
      <c r="J50" s="253"/>
      <c r="K50" s="253"/>
      <c r="L50" s="265"/>
      <c r="M50" s="35"/>
      <c r="N50" s="170"/>
      <c r="O50" s="170"/>
      <c r="P50" s="170"/>
      <c r="Q50" s="15"/>
      <c r="R50" s="15"/>
      <c r="S50" s="67"/>
      <c r="T50" s="68"/>
      <c r="U50" s="68"/>
      <c r="V50" s="68"/>
      <c r="W50" s="67"/>
      <c r="X50" s="118"/>
      <c r="Y50" s="118"/>
      <c r="Z50" s="67"/>
      <c r="AA50" s="67"/>
      <c r="AB50" s="59"/>
      <c r="AC50" s="67"/>
      <c r="AD50" s="118"/>
      <c r="AE50" s="49"/>
      <c r="AF50" s="15"/>
      <c r="AG50" s="51"/>
      <c r="AH50" s="50"/>
      <c r="AI50" s="15"/>
      <c r="AJ50" s="15"/>
      <c r="AK50" s="15"/>
      <c r="AL50" s="15"/>
      <c r="AM50" s="15"/>
      <c r="AN50" s="15"/>
      <c r="AO50" s="15"/>
      <c r="AP50" s="15"/>
      <c r="AQ50" s="32"/>
      <c r="AR50" s="15"/>
      <c r="AS50" s="49"/>
      <c r="AT50" s="246"/>
      <c r="AU50" s="253"/>
      <c r="AV50" s="253"/>
      <c r="AW50" s="265"/>
      <c r="AX50" s="171"/>
      <c r="AY50" s="170"/>
      <c r="AZ50" s="170"/>
      <c r="BA50" s="170"/>
      <c r="BB50" s="277"/>
      <c r="BC50" s="246"/>
      <c r="BD50" s="253"/>
      <c r="BE50" s="253"/>
      <c r="BF50" s="265"/>
      <c r="BG50" s="171"/>
      <c r="BH50" s="170"/>
      <c r="BI50" s="170"/>
      <c r="BJ50" s="170"/>
      <c r="BK50" s="281"/>
      <c r="BL50" s="115"/>
      <c r="BM50" s="115"/>
      <c r="BN50" s="115"/>
      <c r="BO50" s="281"/>
      <c r="BP50" s="126"/>
    </row>
    <row r="51" spans="1:149">
      <c r="A51" s="74">
        <v>31</v>
      </c>
      <c r="B51" s="180" t="s">
        <v>233</v>
      </c>
      <c r="C51" s="180" t="s">
        <v>136</v>
      </c>
      <c r="D51" s="180"/>
      <c r="E51" s="180"/>
      <c r="F51" s="34" t="s">
        <v>153</v>
      </c>
      <c r="G51" s="70">
        <v>4</v>
      </c>
      <c r="H51" s="34">
        <v>90697</v>
      </c>
      <c r="I51" s="266"/>
      <c r="J51" s="267"/>
      <c r="K51" s="267"/>
      <c r="L51" s="268"/>
      <c r="M51" s="35"/>
      <c r="N51" s="170"/>
      <c r="O51" s="170"/>
      <c r="P51" s="170"/>
      <c r="Q51" s="15"/>
      <c r="R51" s="15"/>
      <c r="S51" s="50"/>
      <c r="T51" s="51"/>
      <c r="U51" s="51"/>
      <c r="V51" s="51"/>
      <c r="W51" s="50"/>
      <c r="X51" s="51"/>
      <c r="Y51" s="51"/>
      <c r="Z51" s="50"/>
      <c r="AA51" s="50"/>
      <c r="AB51" s="51"/>
      <c r="AC51" s="51"/>
      <c r="AD51" s="51"/>
      <c r="AE51" s="49"/>
      <c r="AF51" s="15"/>
      <c r="AG51" s="51"/>
      <c r="AH51" s="50"/>
      <c r="AI51" s="15"/>
      <c r="AJ51" s="15"/>
      <c r="AK51" s="15"/>
      <c r="AL51" s="15"/>
      <c r="AM51" s="15"/>
      <c r="AN51" s="15"/>
      <c r="AO51" s="15"/>
      <c r="AP51" s="15"/>
      <c r="AQ51" s="32"/>
      <c r="AR51" s="15"/>
      <c r="AS51" s="49"/>
      <c r="AT51" s="266"/>
      <c r="AU51" s="267"/>
      <c r="AV51" s="267"/>
      <c r="AW51" s="268"/>
      <c r="AX51" s="171"/>
      <c r="AY51" s="170"/>
      <c r="AZ51" s="170"/>
      <c r="BA51" s="170"/>
      <c r="BB51" s="277"/>
      <c r="BC51" s="266"/>
      <c r="BD51" s="267"/>
      <c r="BE51" s="267"/>
      <c r="BF51" s="268"/>
      <c r="BG51" s="171"/>
      <c r="BH51" s="170"/>
      <c r="BI51" s="170"/>
      <c r="BJ51" s="170"/>
      <c r="BK51" s="281"/>
      <c r="BL51" s="115"/>
      <c r="BM51" s="115"/>
      <c r="BN51" s="115"/>
      <c r="BO51" s="281"/>
      <c r="BP51" s="126"/>
    </row>
    <row r="52" spans="1:149" ht="25.5">
      <c r="A52" s="74">
        <v>32</v>
      </c>
      <c r="B52" s="180" t="s">
        <v>234</v>
      </c>
      <c r="C52" s="180" t="s">
        <v>235</v>
      </c>
      <c r="D52" s="180" t="s">
        <v>236</v>
      </c>
      <c r="E52" s="180"/>
      <c r="F52" s="34" t="s">
        <v>237</v>
      </c>
      <c r="G52" s="288">
        <v>13.1</v>
      </c>
      <c r="H52" s="34"/>
      <c r="I52" s="269"/>
      <c r="J52" s="289"/>
      <c r="K52" s="289"/>
      <c r="L52" s="290"/>
      <c r="M52" s="35"/>
      <c r="N52" s="170"/>
      <c r="O52" s="170"/>
      <c r="P52" s="170"/>
      <c r="Q52" s="15"/>
      <c r="R52" s="15"/>
      <c r="S52" s="50"/>
      <c r="T52" s="51"/>
      <c r="U52" s="51"/>
      <c r="V52" s="51"/>
      <c r="W52" s="50"/>
      <c r="X52" s="51"/>
      <c r="Y52" s="51"/>
      <c r="Z52" s="50"/>
      <c r="AA52" s="50"/>
      <c r="AB52" s="51"/>
      <c r="AC52" s="51"/>
      <c r="AD52" s="51"/>
      <c r="AE52" s="49"/>
      <c r="AF52" s="15"/>
      <c r="AG52" s="51"/>
      <c r="AH52" s="299"/>
      <c r="AI52" s="15"/>
      <c r="AJ52" s="15"/>
      <c r="AK52" s="15"/>
      <c r="AL52" s="15"/>
      <c r="AM52" s="15"/>
      <c r="AN52" s="15"/>
      <c r="AO52" s="15"/>
      <c r="AP52" s="15"/>
      <c r="AQ52" s="32"/>
      <c r="AR52" s="15"/>
      <c r="AS52" s="49"/>
      <c r="AT52" s="269"/>
      <c r="AU52" s="289"/>
      <c r="AV52" s="289"/>
      <c r="AW52" s="290"/>
      <c r="AX52" s="171"/>
      <c r="AY52" s="170"/>
      <c r="AZ52" s="170"/>
      <c r="BA52" s="170"/>
      <c r="BB52" s="277"/>
      <c r="BC52" s="266"/>
      <c r="BD52" s="267"/>
      <c r="BE52" s="267"/>
      <c r="BF52" s="268"/>
      <c r="BG52" s="171"/>
      <c r="BH52" s="170"/>
      <c r="BI52" s="170"/>
      <c r="BJ52" s="170"/>
      <c r="BK52" s="281"/>
      <c r="BL52" s="115"/>
      <c r="BM52" s="115"/>
      <c r="BN52" s="115"/>
      <c r="BO52" s="281"/>
      <c r="BP52" s="126"/>
    </row>
    <row r="53" spans="1:149">
      <c r="A53" s="12"/>
      <c r="B53" s="16" t="s">
        <v>53</v>
      </c>
      <c r="C53" s="189"/>
      <c r="D53" s="16"/>
      <c r="E53" s="16"/>
      <c r="F53" s="190"/>
      <c r="G53" s="104"/>
      <c r="H53" s="190"/>
      <c r="I53" s="269">
        <f t="shared" ref="I53:P53" si="0">SUM(I21:I51)</f>
        <v>0</v>
      </c>
      <c r="J53" s="269">
        <f t="shared" si="0"/>
        <v>0</v>
      </c>
      <c r="K53" s="269">
        <f>SUM(K21:K52)</f>
        <v>0</v>
      </c>
      <c r="L53" s="269">
        <f t="shared" si="0"/>
        <v>0</v>
      </c>
      <c r="M53" s="42">
        <f t="shared" si="0"/>
        <v>0</v>
      </c>
      <c r="N53" s="134">
        <f t="shared" si="0"/>
        <v>0</v>
      </c>
      <c r="O53" s="134">
        <f t="shared" si="0"/>
        <v>0</v>
      </c>
      <c r="P53" s="134">
        <f t="shared" si="0"/>
        <v>0</v>
      </c>
      <c r="Q53" s="134"/>
      <c r="R53" s="134"/>
      <c r="S53" s="134"/>
      <c r="T53" s="134"/>
      <c r="U53" s="134"/>
      <c r="V53" s="134">
        <f>SUM(V21:V51)</f>
        <v>0</v>
      </c>
      <c r="W53" s="134"/>
      <c r="X53" s="134">
        <f>SUM(X21:X51)</f>
        <v>0</v>
      </c>
      <c r="Y53" s="134"/>
      <c r="Z53" s="134"/>
      <c r="AA53" s="134"/>
      <c r="AB53" s="134">
        <f>SUM(AB21:AB51)</f>
        <v>0</v>
      </c>
      <c r="AC53" s="42"/>
      <c r="AD53" s="134">
        <f>SUM(AD21:AD51)</f>
        <v>0</v>
      </c>
      <c r="AE53" s="276">
        <f>SUM(AE21:AE51)</f>
        <v>0</v>
      </c>
      <c r="AF53" s="134">
        <f>SUM(AF21:AF51)</f>
        <v>0</v>
      </c>
      <c r="AG53" s="276">
        <f>SUM(AG21:AG51)</f>
        <v>0</v>
      </c>
      <c r="AH53" s="276">
        <f>SUM(AH21:AH51)</f>
        <v>0</v>
      </c>
      <c r="AI53" s="42">
        <f t="shared" ref="AI53:AN53" si="1">SUM(AI21:AI51)</f>
        <v>0</v>
      </c>
      <c r="AJ53" s="42">
        <f t="shared" si="1"/>
        <v>0</v>
      </c>
      <c r="AK53" s="42">
        <f t="shared" si="1"/>
        <v>0</v>
      </c>
      <c r="AL53" s="42">
        <f t="shared" si="1"/>
        <v>0</v>
      </c>
      <c r="AM53" s="42">
        <f t="shared" si="1"/>
        <v>0</v>
      </c>
      <c r="AN53" s="42">
        <f t="shared" si="1"/>
        <v>0</v>
      </c>
      <c r="AO53" s="42">
        <f t="shared" ref="AO53:AW53" si="2">SUM(AO21:AO51)</f>
        <v>0</v>
      </c>
      <c r="AP53" s="134">
        <f t="shared" si="2"/>
        <v>0</v>
      </c>
      <c r="AQ53" s="134">
        <f t="shared" si="2"/>
        <v>0</v>
      </c>
      <c r="AR53" s="134">
        <f t="shared" si="2"/>
        <v>0</v>
      </c>
      <c r="AS53" s="276">
        <f t="shared" si="2"/>
        <v>0</v>
      </c>
      <c r="AT53" s="269">
        <f t="shared" si="2"/>
        <v>0</v>
      </c>
      <c r="AU53" s="269">
        <f t="shared" si="2"/>
        <v>0</v>
      </c>
      <c r="AV53" s="269">
        <f>SUM(AV21:AV52)</f>
        <v>0</v>
      </c>
      <c r="AW53" s="269">
        <f t="shared" si="2"/>
        <v>0</v>
      </c>
      <c r="AX53" s="171">
        <f t="shared" ref="AX22:AX53" si="3">H53/24*AT53</f>
        <v>0</v>
      </c>
      <c r="AY53" s="134">
        <f t="shared" ref="AY53:BN53" si="4">SUM(AY21:AY51)</f>
        <v>0</v>
      </c>
      <c r="AZ53" s="134">
        <f t="shared" si="4"/>
        <v>0</v>
      </c>
      <c r="BA53" s="134">
        <f t="shared" si="4"/>
        <v>0</v>
      </c>
      <c r="BB53" s="276">
        <f t="shared" si="4"/>
        <v>0</v>
      </c>
      <c r="BC53" s="42">
        <f t="shared" si="4"/>
        <v>0</v>
      </c>
      <c r="BD53" s="42">
        <f t="shared" si="4"/>
        <v>0</v>
      </c>
      <c r="BE53" s="42">
        <f t="shared" si="4"/>
        <v>0</v>
      </c>
      <c r="BF53" s="42">
        <f t="shared" si="4"/>
        <v>0</v>
      </c>
      <c r="BG53" s="134">
        <f t="shared" si="4"/>
        <v>0</v>
      </c>
      <c r="BH53" s="134">
        <f t="shared" si="4"/>
        <v>0</v>
      </c>
      <c r="BI53" s="134">
        <f t="shared" si="4"/>
        <v>0</v>
      </c>
      <c r="BJ53" s="134">
        <f t="shared" si="4"/>
        <v>0</v>
      </c>
      <c r="BK53" s="282">
        <f t="shared" si="4"/>
        <v>0</v>
      </c>
      <c r="BL53" s="282">
        <f t="shared" si="4"/>
        <v>0</v>
      </c>
      <c r="BM53" s="282">
        <f>SUM(BM29:BM51)</f>
        <v>0</v>
      </c>
      <c r="BN53" s="282">
        <f t="shared" si="4"/>
        <v>0</v>
      </c>
      <c r="BO53" s="281">
        <f t="shared" ref="BO22:BO53" si="5">AS53+BB53+BK53+BL53+BM53+BN53</f>
        <v>0</v>
      </c>
      <c r="BP53" s="126"/>
    </row>
    <row r="54" spans="1:149">
      <c r="A54" s="74"/>
      <c r="B54" s="191"/>
      <c r="C54" s="29"/>
      <c r="D54" s="29"/>
      <c r="E54" s="192"/>
      <c r="F54" s="192"/>
      <c r="G54" s="87"/>
      <c r="H54" s="29"/>
      <c r="I54" s="101"/>
      <c r="J54" s="29"/>
      <c r="K54" s="29"/>
      <c r="L54" s="29"/>
      <c r="M54" s="29"/>
      <c r="N54" s="28"/>
      <c r="O54" s="28"/>
      <c r="P54" s="28"/>
      <c r="Q54" s="28"/>
      <c r="R54" s="28"/>
      <c r="S54" s="28"/>
      <c r="T54" s="28"/>
      <c r="U54" s="28"/>
      <c r="V54" s="28"/>
      <c r="W54" s="29"/>
      <c r="X54" s="29"/>
      <c r="Y54" s="28"/>
      <c r="Z54" s="28"/>
      <c r="AA54" s="29"/>
      <c r="AB54" s="29"/>
      <c r="AC54" s="28"/>
      <c r="AD54" s="28"/>
      <c r="AE54" s="28"/>
      <c r="AF54" s="29"/>
      <c r="AG54" s="296"/>
      <c r="AH54" s="296"/>
      <c r="AI54" s="29"/>
      <c r="AJ54" s="29"/>
      <c r="AK54" s="29"/>
      <c r="AL54" s="29"/>
      <c r="AM54" s="29"/>
      <c r="AN54" s="29"/>
      <c r="AO54" s="29"/>
      <c r="AP54" s="193"/>
      <c r="AQ54" s="29"/>
      <c r="AR54" s="28"/>
      <c r="AS54" s="75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5"/>
      <c r="BP54" s="126"/>
    </row>
    <row r="55" spans="1:149">
      <c r="A55" s="76"/>
      <c r="B55" s="161"/>
      <c r="C55" s="64"/>
      <c r="D55" s="64"/>
      <c r="E55" s="63"/>
      <c r="F55" s="63"/>
      <c r="G55" s="65"/>
      <c r="H55" s="88"/>
      <c r="I55" s="96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1"/>
      <c r="AF55" s="88"/>
      <c r="AG55" s="47"/>
      <c r="AH55" s="47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284">
        <f>AS53+BB53+BK53+BL53+BM53+BN53</f>
        <v>0</v>
      </c>
      <c r="BN55" s="76"/>
      <c r="BO55" s="76"/>
    </row>
    <row r="56" spans="1:149">
      <c r="A56" s="76"/>
      <c r="B56" s="396" t="s">
        <v>152</v>
      </c>
      <c r="C56" s="396"/>
      <c r="D56" s="91"/>
      <c r="E56" s="91" t="s">
        <v>135</v>
      </c>
      <c r="F56" s="196"/>
      <c r="G56" s="81"/>
      <c r="H56" s="397" t="s">
        <v>55</v>
      </c>
      <c r="I56" s="397"/>
      <c r="J56" s="397"/>
      <c r="K56" s="397"/>
      <c r="L56" s="397"/>
      <c r="M56" s="397"/>
      <c r="N56" s="397"/>
      <c r="O56" s="397"/>
      <c r="P56" s="88"/>
      <c r="Q56" s="88"/>
      <c r="R56" s="88"/>
      <c r="S56" s="88" t="s">
        <v>117</v>
      </c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1"/>
      <c r="AF56" s="88"/>
      <c r="AG56" s="47"/>
      <c r="AH56" s="47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</row>
    <row r="57" spans="1:149">
      <c r="A57" s="66"/>
    </row>
    <row r="58" spans="1:149">
      <c r="A58" s="2"/>
      <c r="H58" s="9"/>
      <c r="I58" s="94"/>
      <c r="J58" s="94"/>
      <c r="K58" s="94"/>
      <c r="L58" s="94"/>
      <c r="M58" s="9"/>
      <c r="N58" s="9"/>
      <c r="O58" s="9"/>
      <c r="P58" s="9"/>
      <c r="Q58" s="9"/>
      <c r="R58" s="9"/>
      <c r="S58" s="9"/>
      <c r="T58" s="9" t="s">
        <v>88</v>
      </c>
      <c r="U58" s="9"/>
      <c r="V58" s="9"/>
      <c r="W58" s="9"/>
      <c r="X58" s="9"/>
      <c r="Y58" s="9"/>
      <c r="Z58" s="9"/>
      <c r="AA58" s="9"/>
      <c r="AB58" s="9"/>
      <c r="AC58" s="9"/>
      <c r="AD58" s="9" t="s">
        <v>89</v>
      </c>
      <c r="AE58" s="9"/>
      <c r="AF58" s="9"/>
      <c r="AG58" s="297"/>
      <c r="AH58" s="297"/>
      <c r="AI58" s="9"/>
      <c r="BI58" s="2">
        <f>AS53+BB53+BK53+BL53</f>
        <v>0</v>
      </c>
    </row>
    <row r="59" spans="1:149">
      <c r="A59" s="12"/>
      <c r="H59" s="9" t="s">
        <v>90</v>
      </c>
      <c r="I59" s="94"/>
      <c r="J59" s="127"/>
      <c r="K59" s="127"/>
      <c r="L59" s="127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9"/>
      <c r="AF59" s="9"/>
      <c r="AG59" s="297"/>
      <c r="AH59" s="297"/>
      <c r="AI59" s="9"/>
    </row>
    <row r="60" spans="1:149">
      <c r="H60" s="9"/>
      <c r="I60" s="94"/>
      <c r="J60" s="129">
        <v>0.1</v>
      </c>
      <c r="K60" s="127"/>
      <c r="L60" s="127"/>
      <c r="M60" s="130">
        <f>17697*0.2/18/2</f>
        <v>98.316666666666663</v>
      </c>
      <c r="N60" s="128"/>
      <c r="O60" s="128"/>
      <c r="P60" s="128"/>
      <c r="Q60" s="128"/>
      <c r="R60" s="128"/>
      <c r="S60" s="131">
        <v>0.25</v>
      </c>
      <c r="T60" s="128"/>
      <c r="U60" s="128"/>
      <c r="V60" s="128"/>
      <c r="W60" s="128"/>
      <c r="X60" s="128"/>
      <c r="Y60" s="128"/>
      <c r="Z60" s="128"/>
      <c r="AA60" s="128"/>
      <c r="AB60" s="128"/>
      <c r="AC60" s="128">
        <v>4424</v>
      </c>
      <c r="AD60" s="128"/>
      <c r="AE60" s="9"/>
      <c r="AF60" s="10">
        <v>0.2</v>
      </c>
      <c r="AG60" s="297"/>
      <c r="AH60" s="297"/>
      <c r="AI60" s="9">
        <v>3539</v>
      </c>
    </row>
    <row r="61" spans="1:149" ht="40.5" customHeight="1">
      <c r="H61" s="9"/>
      <c r="I61" s="94"/>
      <c r="J61" s="129">
        <v>0.2</v>
      </c>
      <c r="K61" s="127"/>
      <c r="L61" s="127"/>
      <c r="M61" s="130">
        <f>17697*0.2/18</f>
        <v>196.63333333333333</v>
      </c>
      <c r="N61" s="128"/>
      <c r="O61" s="128"/>
      <c r="P61" s="128"/>
      <c r="Q61" s="128"/>
      <c r="R61" s="128"/>
      <c r="S61" s="132">
        <v>0.125</v>
      </c>
      <c r="T61" s="128"/>
      <c r="U61" s="128"/>
      <c r="V61" s="128"/>
      <c r="W61" s="128"/>
      <c r="X61" s="128"/>
      <c r="Y61" s="128"/>
      <c r="Z61" s="128"/>
      <c r="AA61" s="128"/>
      <c r="AB61" s="128"/>
      <c r="AC61" s="128">
        <v>2212</v>
      </c>
      <c r="AD61" s="128"/>
      <c r="AE61" s="9"/>
      <c r="AF61" s="10">
        <v>0.1</v>
      </c>
      <c r="AG61" s="297"/>
      <c r="AH61" s="297"/>
      <c r="AI61" s="9">
        <v>1770</v>
      </c>
    </row>
    <row r="62" spans="1:149">
      <c r="H62" s="9"/>
      <c r="I62" s="94"/>
      <c r="J62" s="129">
        <v>0.25</v>
      </c>
      <c r="K62" s="127"/>
      <c r="L62" s="127"/>
      <c r="M62" s="130">
        <f>17697*0.25/18</f>
        <v>245.79166666666666</v>
      </c>
      <c r="N62" s="128"/>
      <c r="O62" s="128"/>
      <c r="P62" s="128"/>
      <c r="Q62" s="128"/>
      <c r="R62" s="128"/>
      <c r="S62" s="131">
        <v>0.3</v>
      </c>
      <c r="T62" s="128"/>
      <c r="U62" s="128"/>
      <c r="V62" s="128"/>
      <c r="W62" s="128"/>
      <c r="X62" s="128"/>
      <c r="Y62" s="128"/>
      <c r="Z62" s="128"/>
      <c r="AA62" s="128"/>
      <c r="AB62" s="128"/>
      <c r="AC62" s="128">
        <v>5309</v>
      </c>
      <c r="AD62" s="128"/>
      <c r="AE62" s="9"/>
      <c r="AF62" s="10">
        <v>0.35</v>
      </c>
      <c r="AG62" s="297"/>
      <c r="AH62" s="297"/>
      <c r="AI62" s="9">
        <v>6194</v>
      </c>
    </row>
    <row r="63" spans="1:149" s="112" customFormat="1" ht="48.75" customHeight="1">
      <c r="A63" s="8"/>
      <c r="B63" s="7"/>
      <c r="C63" s="2"/>
      <c r="D63" s="2"/>
      <c r="E63" s="2"/>
      <c r="F63" s="2"/>
      <c r="G63" s="86"/>
      <c r="H63" s="9"/>
      <c r="I63" s="94"/>
      <c r="J63" s="133">
        <v>0.125</v>
      </c>
      <c r="K63" s="127"/>
      <c r="L63" s="127"/>
      <c r="M63" s="130">
        <f>17697*0.25/18/2</f>
        <v>122.89583333333333</v>
      </c>
      <c r="N63" s="128"/>
      <c r="O63" s="128"/>
      <c r="P63" s="128"/>
      <c r="Q63" s="128"/>
      <c r="R63" s="128"/>
      <c r="S63" s="131">
        <v>0.15</v>
      </c>
      <c r="T63" s="128"/>
      <c r="U63" s="128"/>
      <c r="V63" s="128"/>
      <c r="W63" s="128"/>
      <c r="X63" s="128"/>
      <c r="Y63" s="128"/>
      <c r="Z63" s="128"/>
      <c r="AA63" s="128"/>
      <c r="AB63" s="128"/>
      <c r="AC63" s="128">
        <v>2654</v>
      </c>
      <c r="AD63" s="128"/>
      <c r="AE63" s="9"/>
      <c r="AF63" s="10">
        <v>0.45</v>
      </c>
      <c r="AG63" s="297"/>
      <c r="AH63" s="297"/>
      <c r="AI63" s="9">
        <v>7964</v>
      </c>
      <c r="AJ63" s="45"/>
      <c r="AK63" s="2"/>
      <c r="AL63" s="2"/>
      <c r="AM63" s="2"/>
      <c r="AN63" s="2"/>
      <c r="AO63" s="2"/>
      <c r="AP63" s="2"/>
      <c r="AQ63" s="2"/>
      <c r="AR63" s="54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</row>
    <row r="64" spans="1:149">
      <c r="H64" s="9"/>
      <c r="I64" s="94"/>
      <c r="J64" s="127"/>
      <c r="K64" s="127"/>
      <c r="L64" s="127"/>
      <c r="M64" s="128"/>
      <c r="N64" s="128"/>
      <c r="O64" s="128"/>
      <c r="P64" s="128"/>
      <c r="Q64" s="128"/>
      <c r="R64" s="128"/>
      <c r="S64" s="131">
        <v>0.06</v>
      </c>
      <c r="T64" s="128"/>
      <c r="U64" s="128"/>
      <c r="V64" s="128"/>
      <c r="W64" s="128"/>
      <c r="X64" s="128"/>
      <c r="Y64" s="128"/>
      <c r="Z64" s="128"/>
      <c r="AA64" s="128"/>
      <c r="AB64" s="128"/>
      <c r="AC64" s="128">
        <v>1106</v>
      </c>
      <c r="AD64" s="128"/>
      <c r="AE64" s="9"/>
      <c r="AF64" s="11">
        <v>3.5000000000000003E-2</v>
      </c>
      <c r="AG64" s="297"/>
      <c r="AH64" s="297"/>
      <c r="AI64" s="9">
        <v>619</v>
      </c>
      <c r="BP64" s="106"/>
      <c r="BQ64" s="106"/>
      <c r="BR64" s="106"/>
      <c r="BS64" s="106"/>
      <c r="BT64" s="106"/>
      <c r="BU64" s="106"/>
      <c r="BV64" s="106"/>
    </row>
    <row r="65" spans="1:149">
      <c r="J65" s="88"/>
      <c r="K65" s="88"/>
      <c r="L65" s="8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1:149">
      <c r="J66" s="88"/>
      <c r="K66" s="88"/>
      <c r="L66" s="8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  <c r="EO66" s="106"/>
      <c r="EP66" s="106"/>
      <c r="EQ66" s="106"/>
      <c r="ER66" s="106"/>
      <c r="ES66" s="106"/>
    </row>
    <row r="67" spans="1:149">
      <c r="A67" s="234"/>
      <c r="B67" s="235"/>
      <c r="C67" s="236"/>
      <c r="D67" s="236"/>
      <c r="E67" s="236"/>
      <c r="F67" s="236"/>
      <c r="G67" s="237"/>
      <c r="H67" s="236"/>
      <c r="I67" s="234"/>
      <c r="J67" s="238"/>
      <c r="K67" s="238"/>
      <c r="L67" s="238"/>
      <c r="M67" s="238"/>
      <c r="N67" s="238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7"/>
      <c r="AF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</row>
    <row r="68" spans="1:149">
      <c r="A68" s="234"/>
      <c r="B68" s="235"/>
      <c r="C68" s="236"/>
      <c r="D68" s="236"/>
      <c r="E68" s="236"/>
      <c r="F68" s="236"/>
      <c r="G68" s="237"/>
      <c r="H68" s="236"/>
      <c r="I68" s="234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7"/>
      <c r="AF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</row>
    <row r="69" spans="1:149">
      <c r="AJ69" s="76"/>
      <c r="AK69" s="76"/>
      <c r="AL69" s="76"/>
      <c r="AM69" s="76"/>
      <c r="AN69" s="76"/>
      <c r="AO69" s="76"/>
      <c r="AP69" s="76"/>
      <c r="AQ69" s="76"/>
      <c r="AR69" s="76"/>
    </row>
    <row r="70" spans="1:149">
      <c r="AJ70" s="76"/>
      <c r="AK70" s="76"/>
      <c r="AL70" s="76"/>
      <c r="AM70" s="76"/>
      <c r="AN70" s="76"/>
      <c r="AO70" s="76"/>
      <c r="AP70" s="76"/>
      <c r="AQ70" s="76"/>
      <c r="AR70" s="76"/>
    </row>
    <row r="71" spans="1:149">
      <c r="A71" s="97"/>
      <c r="B71" s="145"/>
      <c r="C71" s="198"/>
      <c r="D71" s="91"/>
      <c r="E71" s="89"/>
      <c r="F71" s="89"/>
      <c r="G71" s="82"/>
      <c r="H71" s="91"/>
      <c r="I71" s="89"/>
      <c r="J71" s="89"/>
      <c r="K71" s="88"/>
      <c r="L71" s="88"/>
      <c r="M71" s="88"/>
      <c r="N71" s="88"/>
      <c r="O71" s="88"/>
      <c r="P71" s="88"/>
      <c r="Q71" s="88"/>
      <c r="R71" s="88"/>
      <c r="S71" s="65" t="s">
        <v>91</v>
      </c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47"/>
      <c r="AH71" s="47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75"/>
      <c r="AU71" s="147"/>
      <c r="AV71" s="148"/>
      <c r="AW71" s="149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</row>
    <row r="72" spans="1:149">
      <c r="A72" s="242" t="s">
        <v>207</v>
      </c>
      <c r="B72" s="242"/>
      <c r="C72" s="242"/>
      <c r="D72" s="239"/>
      <c r="E72" s="419" t="s">
        <v>207</v>
      </c>
      <c r="F72" s="387"/>
      <c r="G72" s="242"/>
      <c r="H72" s="242"/>
      <c r="I72" s="239"/>
      <c r="J72" s="239"/>
      <c r="K72" s="239"/>
      <c r="L72" s="241" t="s">
        <v>210</v>
      </c>
      <c r="M72" s="239"/>
      <c r="N72" s="239"/>
      <c r="O72" s="239"/>
      <c r="P72" s="88"/>
      <c r="Q72" s="88"/>
      <c r="R72" s="88"/>
      <c r="S72" s="88"/>
      <c r="T72" s="19" t="s">
        <v>0</v>
      </c>
      <c r="U72" s="77" t="s">
        <v>1</v>
      </c>
      <c r="V72" s="78"/>
      <c r="W72" s="78"/>
      <c r="X72" s="78"/>
      <c r="Y72" s="78"/>
      <c r="Z72" s="78"/>
      <c r="AA72" s="78"/>
      <c r="AB72" s="78"/>
      <c r="AC72" s="19">
        <v>0</v>
      </c>
      <c r="AD72" s="17" t="s">
        <v>2</v>
      </c>
      <c r="AE72" s="17" t="s">
        <v>3</v>
      </c>
      <c r="AF72" s="17" t="s">
        <v>4</v>
      </c>
      <c r="AG72" s="17" t="s">
        <v>5</v>
      </c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75"/>
      <c r="AS72" s="76"/>
      <c r="AT72" s="75"/>
      <c r="AU72" s="147"/>
      <c r="AV72" s="148"/>
      <c r="AW72" s="149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</row>
    <row r="73" spans="1:149">
      <c r="A73" s="239"/>
      <c r="B73" s="239"/>
      <c r="C73" s="239"/>
      <c r="D73" s="239"/>
      <c r="E73" s="239"/>
      <c r="F73" s="239"/>
      <c r="G73" s="239"/>
      <c r="H73" s="239"/>
      <c r="I73" s="239"/>
      <c r="J73" s="239"/>
      <c r="K73" s="239"/>
      <c r="L73" s="415" t="s">
        <v>261</v>
      </c>
      <c r="M73" s="416"/>
      <c r="N73" s="416"/>
      <c r="O73" s="416"/>
      <c r="P73" s="387"/>
      <c r="Q73" s="88"/>
      <c r="R73" s="88"/>
      <c r="S73" s="88"/>
      <c r="T73" s="19">
        <v>1</v>
      </c>
      <c r="U73" s="77" t="s">
        <v>6</v>
      </c>
      <c r="V73" s="78"/>
      <c r="W73" s="78"/>
      <c r="X73" s="78"/>
      <c r="Y73" s="78"/>
      <c r="Z73" s="78"/>
      <c r="AA73" s="78"/>
      <c r="AB73" s="78"/>
      <c r="AC73" s="320">
        <v>1</v>
      </c>
      <c r="AD73" s="36">
        <v>4</v>
      </c>
      <c r="AE73" s="36">
        <v>5</v>
      </c>
      <c r="AF73" s="36">
        <v>2</v>
      </c>
      <c r="AG73" s="36">
        <v>11</v>
      </c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75"/>
      <c r="AS73" s="76"/>
      <c r="AT73" s="75"/>
      <c r="AU73" s="147"/>
      <c r="AV73" s="148"/>
      <c r="AW73" s="149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</row>
    <row r="74" spans="1:149" ht="15" customHeight="1">
      <c r="A74" s="239"/>
      <c r="B74" s="239"/>
      <c r="C74" s="239"/>
      <c r="D74" s="239"/>
      <c r="E74" s="239"/>
      <c r="F74" s="240"/>
      <c r="G74" s="240"/>
      <c r="H74" s="240"/>
      <c r="I74" s="239"/>
      <c r="J74" s="239"/>
      <c r="K74" s="239"/>
      <c r="L74" s="415"/>
      <c r="M74" s="416"/>
      <c r="N74" s="416"/>
      <c r="O74" s="416"/>
      <c r="P74" s="88"/>
      <c r="Q74" s="88"/>
      <c r="R74" s="88"/>
      <c r="S74" s="88"/>
      <c r="T74" s="19">
        <v>2</v>
      </c>
      <c r="U74" s="342" t="s">
        <v>8</v>
      </c>
      <c r="V74" s="343"/>
      <c r="W74" s="343"/>
      <c r="X74" s="343"/>
      <c r="Y74" s="343"/>
      <c r="Z74" s="343"/>
      <c r="AA74" s="343"/>
      <c r="AB74" s="344"/>
      <c r="AC74" s="14">
        <v>1</v>
      </c>
      <c r="AD74" s="36">
        <v>4</v>
      </c>
      <c r="AE74" s="36">
        <v>5</v>
      </c>
      <c r="AF74" s="36">
        <v>2</v>
      </c>
      <c r="AG74" s="36">
        <v>11</v>
      </c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75"/>
      <c r="AS74" s="76"/>
      <c r="AT74" s="75"/>
      <c r="AU74" s="150"/>
      <c r="AV74" s="148"/>
      <c r="AW74" s="149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</row>
    <row r="75" spans="1:149" ht="39" customHeight="1">
      <c r="A75" s="420" t="s">
        <v>213</v>
      </c>
      <c r="B75" s="420"/>
      <c r="C75" s="420"/>
      <c r="D75" s="325"/>
      <c r="E75" s="417" t="s">
        <v>209</v>
      </c>
      <c r="F75" s="418"/>
      <c r="G75" s="418"/>
      <c r="H75" s="418"/>
      <c r="I75" s="418"/>
      <c r="J75" s="418"/>
      <c r="K75" s="326"/>
      <c r="L75" s="239" t="s">
        <v>254</v>
      </c>
      <c r="M75" s="326"/>
      <c r="N75" s="327"/>
      <c r="O75" s="327"/>
      <c r="P75" s="88"/>
      <c r="Q75" s="88"/>
      <c r="R75" s="88"/>
      <c r="S75" s="88"/>
      <c r="T75" s="19">
        <v>3</v>
      </c>
      <c r="U75" s="342" t="s">
        <v>9</v>
      </c>
      <c r="V75" s="343"/>
      <c r="W75" s="343"/>
      <c r="X75" s="343"/>
      <c r="Y75" s="343"/>
      <c r="Z75" s="343"/>
      <c r="AA75" s="343"/>
      <c r="AB75" s="344"/>
      <c r="AC75" s="14">
        <v>20</v>
      </c>
      <c r="AD75" s="324">
        <v>100.5</v>
      </c>
      <c r="AE75" s="36">
        <v>167</v>
      </c>
      <c r="AF75" s="36">
        <v>76</v>
      </c>
      <c r="AG75" s="36">
        <v>343.5</v>
      </c>
      <c r="AH75" s="328"/>
      <c r="AI75" s="88"/>
      <c r="AJ75" s="88"/>
      <c r="AK75" s="88"/>
      <c r="AL75" s="88"/>
      <c r="AM75" s="88"/>
      <c r="AN75" s="88"/>
      <c r="AO75" s="88"/>
      <c r="AP75" s="88"/>
      <c r="AQ75" s="88"/>
      <c r="AR75" s="75"/>
      <c r="AS75" s="76"/>
      <c r="AT75" s="151"/>
      <c r="AU75" s="152"/>
      <c r="AV75" s="151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</row>
    <row r="76" spans="1:149" ht="39" customHeight="1">
      <c r="A76" s="239"/>
      <c r="B76" s="239"/>
      <c r="C76" s="239"/>
      <c r="D76" s="239"/>
      <c r="E76" s="239"/>
      <c r="F76" s="239"/>
      <c r="G76" s="239"/>
      <c r="H76" s="239"/>
      <c r="I76" s="239"/>
      <c r="J76" s="240"/>
      <c r="K76" s="240"/>
      <c r="L76" s="417" t="s">
        <v>211</v>
      </c>
      <c r="M76" s="418"/>
      <c r="N76" s="418"/>
      <c r="O76" s="418"/>
      <c r="P76" s="418"/>
      <c r="Q76" s="88"/>
      <c r="R76" s="88"/>
      <c r="S76" s="88"/>
      <c r="T76" s="19">
        <v>4</v>
      </c>
      <c r="U76" s="71" t="s">
        <v>10</v>
      </c>
      <c r="V76" s="72"/>
      <c r="W76" s="72"/>
      <c r="X76" s="72"/>
      <c r="Y76" s="72"/>
      <c r="Z76" s="72"/>
      <c r="AA76" s="72"/>
      <c r="AB76" s="72"/>
      <c r="AC76" s="320"/>
      <c r="AD76" s="36">
        <v>97.5</v>
      </c>
      <c r="AE76" s="36">
        <v>157</v>
      </c>
      <c r="AF76" s="36">
        <v>52</v>
      </c>
      <c r="AG76" s="36">
        <v>306</v>
      </c>
      <c r="AH76" s="328"/>
      <c r="AI76" s="88"/>
      <c r="AJ76" s="88"/>
      <c r="AK76" s="88"/>
      <c r="AL76" s="88"/>
      <c r="AM76" s="88"/>
      <c r="AN76" s="88"/>
      <c r="AO76" s="88"/>
      <c r="AP76" s="88"/>
      <c r="AQ76" s="88"/>
      <c r="AR76" s="75"/>
      <c r="AS76" s="76"/>
      <c r="AT76" s="154"/>
      <c r="AU76" s="151"/>
      <c r="AV76" s="152"/>
      <c r="AW76" s="151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</row>
    <row r="77" spans="1:149" ht="27" customHeight="1">
      <c r="A77" s="421" t="s">
        <v>208</v>
      </c>
      <c r="B77" s="421"/>
      <c r="C77" s="421"/>
      <c r="D77" s="421"/>
      <c r="E77" s="421"/>
      <c r="F77" s="242" t="s">
        <v>257</v>
      </c>
      <c r="G77" s="242"/>
      <c r="H77" s="242"/>
      <c r="I77" s="242"/>
      <c r="J77" s="242"/>
      <c r="K77" s="242"/>
      <c r="L77" s="417" t="s">
        <v>212</v>
      </c>
      <c r="M77" s="418"/>
      <c r="N77" s="418"/>
      <c r="O77" s="418"/>
      <c r="P77" s="418"/>
      <c r="Q77" s="88"/>
      <c r="R77" s="88"/>
      <c r="S77" s="88"/>
      <c r="T77" s="19">
        <v>5</v>
      </c>
      <c r="U77" s="345" t="s">
        <v>52</v>
      </c>
      <c r="V77" s="343"/>
      <c r="W77" s="343"/>
      <c r="X77" s="343"/>
      <c r="Y77" s="343"/>
      <c r="Z77" s="343"/>
      <c r="AA77" s="343"/>
      <c r="AB77" s="274"/>
      <c r="AC77" s="14"/>
      <c r="AD77" s="36"/>
      <c r="AE77" s="36"/>
      <c r="AF77" s="36"/>
      <c r="AG77" s="36">
        <v>0</v>
      </c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75"/>
      <c r="AS77" s="76"/>
      <c r="AT77" s="156"/>
      <c r="AU77" s="151"/>
      <c r="AV77" s="152"/>
      <c r="AW77" s="151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</row>
    <row r="78" spans="1:149">
      <c r="A78" s="96"/>
      <c r="B78" s="155"/>
      <c r="C78" s="88"/>
      <c r="D78" s="88"/>
      <c r="E78" s="88"/>
      <c r="F78" s="88"/>
      <c r="G78" s="81"/>
      <c r="H78" s="91"/>
      <c r="I78" s="97"/>
      <c r="J78" s="91"/>
      <c r="K78" s="88"/>
      <c r="L78" s="88"/>
      <c r="M78" s="88"/>
      <c r="N78" s="88"/>
      <c r="O78" s="88"/>
      <c r="P78" s="88"/>
      <c r="Q78" s="88"/>
      <c r="R78" s="88"/>
      <c r="S78" s="88"/>
      <c r="T78" s="19">
        <v>6</v>
      </c>
      <c r="U78" s="71" t="s">
        <v>11</v>
      </c>
      <c r="V78" s="72"/>
      <c r="W78" s="72"/>
      <c r="X78" s="72"/>
      <c r="Y78" s="72"/>
      <c r="Z78" s="72"/>
      <c r="AA78" s="72"/>
      <c r="AB78" s="72"/>
      <c r="AC78" s="320"/>
      <c r="AD78" s="36"/>
      <c r="AE78" s="36"/>
      <c r="AF78" s="36"/>
      <c r="AG78" s="36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75"/>
      <c r="AS78" s="76"/>
      <c r="AT78" s="156"/>
      <c r="AU78" s="151"/>
      <c r="AV78" s="152"/>
      <c r="AW78" s="151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</row>
    <row r="79" spans="1:149">
      <c r="A79" s="96"/>
      <c r="B79" s="155"/>
      <c r="C79" s="88"/>
      <c r="D79" s="88"/>
      <c r="E79" s="240" t="s">
        <v>214</v>
      </c>
      <c r="F79" s="88"/>
      <c r="G79" s="81"/>
      <c r="H79" s="89"/>
      <c r="I79" s="97"/>
      <c r="J79" s="89"/>
      <c r="K79" s="88"/>
      <c r="L79" s="88"/>
      <c r="M79" s="88"/>
      <c r="N79" s="88"/>
      <c r="O79" s="88"/>
      <c r="P79" s="88"/>
      <c r="Q79" s="88"/>
      <c r="R79" s="88"/>
      <c r="S79" s="88"/>
      <c r="T79" s="19">
        <v>7</v>
      </c>
      <c r="U79" s="71" t="s">
        <v>12</v>
      </c>
      <c r="V79" s="72"/>
      <c r="W79" s="72"/>
      <c r="X79" s="72"/>
      <c r="Y79" s="72"/>
      <c r="Z79" s="72"/>
      <c r="AA79" s="72"/>
      <c r="AB79" s="72"/>
      <c r="AC79" s="320"/>
      <c r="AD79" s="36"/>
      <c r="AE79" s="36">
        <v>4</v>
      </c>
      <c r="AF79" s="36">
        <v>7</v>
      </c>
      <c r="AG79" s="36">
        <v>11</v>
      </c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75"/>
      <c r="AS79" s="76"/>
      <c r="AT79" s="157"/>
      <c r="AU79" s="158"/>
      <c r="AV79" s="152"/>
      <c r="AW79" s="151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</row>
    <row r="80" spans="1:149" ht="15.75">
      <c r="A80" s="97"/>
      <c r="B80" s="153"/>
      <c r="C80" s="91"/>
      <c r="D80" s="91"/>
      <c r="E80" s="243"/>
      <c r="F80" s="197"/>
      <c r="G80" s="82"/>
      <c r="H80" s="91"/>
      <c r="I80" s="97"/>
      <c r="J80" s="91"/>
      <c r="K80" s="88"/>
      <c r="L80" s="88"/>
      <c r="M80" s="88"/>
      <c r="N80" s="88"/>
      <c r="O80" s="88"/>
      <c r="P80" s="88"/>
      <c r="Q80" s="88"/>
      <c r="R80" s="88"/>
      <c r="S80" s="88"/>
      <c r="T80" s="19">
        <v>8</v>
      </c>
      <c r="U80" s="71" t="s">
        <v>59</v>
      </c>
      <c r="V80" s="72"/>
      <c r="W80" s="72"/>
      <c r="X80" s="72"/>
      <c r="Y80" s="72"/>
      <c r="Z80" s="72"/>
      <c r="AA80" s="72"/>
      <c r="AB80" s="72"/>
      <c r="AC80" s="320"/>
      <c r="AD80" s="36">
        <v>3</v>
      </c>
      <c r="AE80" s="36">
        <v>5</v>
      </c>
      <c r="AF80" s="36">
        <v>7</v>
      </c>
      <c r="AG80" s="36">
        <v>15</v>
      </c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75"/>
      <c r="AS80" s="76"/>
      <c r="AT80" s="159"/>
      <c r="AU80" s="160"/>
      <c r="AV80" s="160"/>
      <c r="AW80" s="151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</row>
    <row r="81" spans="1:149">
      <c r="A81" s="98"/>
      <c r="B81" s="161"/>
      <c r="C81" s="64"/>
      <c r="D81" s="64"/>
      <c r="E81" s="329" t="s">
        <v>250</v>
      </c>
      <c r="F81" s="63"/>
      <c r="G81" s="65"/>
      <c r="H81" s="64"/>
      <c r="I81" s="98"/>
      <c r="J81" s="64"/>
      <c r="K81" s="95"/>
      <c r="L81" s="95"/>
      <c r="M81" s="95"/>
      <c r="N81" s="95"/>
      <c r="O81" s="95"/>
      <c r="P81" s="95"/>
      <c r="Q81" s="95"/>
      <c r="R81" s="95"/>
      <c r="S81" s="95"/>
      <c r="T81" s="37">
        <v>9</v>
      </c>
      <c r="U81" s="69" t="s">
        <v>231</v>
      </c>
      <c r="V81" s="73"/>
      <c r="W81" s="73"/>
      <c r="X81" s="73"/>
      <c r="Y81" s="73"/>
      <c r="Z81" s="73"/>
      <c r="AA81" s="73"/>
      <c r="AB81" s="73"/>
      <c r="AC81" s="16"/>
      <c r="AD81" s="36"/>
      <c r="AE81" s="36"/>
      <c r="AF81" s="36">
        <v>6</v>
      </c>
      <c r="AG81" s="36">
        <v>6</v>
      </c>
      <c r="AH81" s="88"/>
      <c r="AI81" s="88"/>
      <c r="AJ81" s="95"/>
      <c r="AK81" s="95"/>
      <c r="AL81" s="95"/>
      <c r="AM81" s="95"/>
      <c r="AN81" s="95"/>
      <c r="AO81" s="95"/>
      <c r="AP81" s="95"/>
      <c r="AQ81" s="95"/>
      <c r="AR81" s="75"/>
      <c r="AS81" s="76"/>
      <c r="AT81" s="159"/>
      <c r="AU81" s="162"/>
      <c r="AV81" s="163"/>
      <c r="AW81" s="162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</row>
    <row r="82" spans="1:149">
      <c r="A82" s="98"/>
      <c r="B82" s="161"/>
      <c r="C82" s="64"/>
      <c r="D82" s="64"/>
      <c r="E82" s="63"/>
      <c r="F82" s="63"/>
      <c r="G82" s="65"/>
      <c r="H82" s="64"/>
      <c r="I82" s="98"/>
      <c r="J82" s="64"/>
      <c r="K82" s="95"/>
      <c r="L82" s="95"/>
      <c r="M82" s="95"/>
      <c r="N82" s="95"/>
      <c r="O82" s="95"/>
      <c r="P82" s="95"/>
      <c r="Q82" s="95"/>
      <c r="R82" s="95"/>
      <c r="S82" s="95"/>
      <c r="T82" s="37">
        <v>10</v>
      </c>
      <c r="U82" s="38" t="s">
        <v>60</v>
      </c>
      <c r="V82" s="39"/>
      <c r="W82" s="39"/>
      <c r="X82" s="39"/>
      <c r="Y82" s="39"/>
      <c r="Z82" s="39"/>
      <c r="AA82" s="39"/>
      <c r="AB82" s="39"/>
      <c r="AC82" s="16"/>
      <c r="AD82" s="36"/>
      <c r="AE82" s="36">
        <v>1</v>
      </c>
      <c r="AF82" s="36"/>
      <c r="AG82" s="36">
        <v>1</v>
      </c>
      <c r="AH82" s="88"/>
      <c r="AI82" s="88"/>
      <c r="AJ82" s="95"/>
      <c r="AK82" s="95"/>
      <c r="AL82" s="95"/>
      <c r="AM82" s="95"/>
      <c r="AN82" s="95"/>
      <c r="AO82" s="95"/>
      <c r="AP82" s="95"/>
      <c r="AQ82" s="95"/>
      <c r="AR82" s="75"/>
      <c r="AS82" s="76"/>
      <c r="AT82" s="159"/>
      <c r="AU82" s="151"/>
      <c r="AV82" s="152"/>
      <c r="AW82" s="151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</row>
    <row r="83" spans="1:149">
      <c r="A83" s="98"/>
      <c r="B83" s="161"/>
      <c r="C83" s="64"/>
      <c r="D83" s="64"/>
      <c r="E83" s="330" t="s">
        <v>215</v>
      </c>
      <c r="F83" s="63"/>
      <c r="G83" s="65"/>
      <c r="H83" s="64"/>
      <c r="I83" s="98"/>
      <c r="J83" s="64"/>
      <c r="K83" s="95"/>
      <c r="L83" s="95"/>
      <c r="M83" s="95"/>
      <c r="N83" s="95"/>
      <c r="O83" s="95"/>
      <c r="P83" s="95"/>
      <c r="Q83" s="95"/>
      <c r="R83" s="95"/>
      <c r="S83" s="95"/>
      <c r="T83" s="37">
        <v>11</v>
      </c>
      <c r="U83" s="40" t="s">
        <v>232</v>
      </c>
      <c r="V83" s="40"/>
      <c r="W83" s="40"/>
      <c r="X83" s="40"/>
      <c r="Y83" s="40"/>
      <c r="Z83" s="40"/>
      <c r="AA83" s="40"/>
      <c r="AB83" s="40"/>
      <c r="AC83" s="16"/>
      <c r="AD83" s="36"/>
      <c r="AE83" s="36"/>
      <c r="AF83" s="36">
        <v>4</v>
      </c>
      <c r="AG83" s="36">
        <v>4</v>
      </c>
      <c r="AH83" s="88"/>
      <c r="AI83" s="88"/>
      <c r="AJ83" s="95"/>
      <c r="AK83" s="95"/>
      <c r="AL83" s="95"/>
      <c r="AM83" s="95"/>
      <c r="AN83" s="95"/>
      <c r="AO83" s="95"/>
      <c r="AP83" s="95"/>
      <c r="AQ83" s="95"/>
      <c r="AR83" s="75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</row>
    <row r="84" spans="1:149" s="106" customFormat="1" ht="18" customHeight="1">
      <c r="A84" s="98"/>
      <c r="B84" s="244"/>
      <c r="C84" s="245" t="s">
        <v>255</v>
      </c>
      <c r="D84" s="244"/>
      <c r="E84" s="244"/>
      <c r="F84" s="63"/>
      <c r="G84" s="65"/>
      <c r="H84" s="64"/>
      <c r="I84" s="98"/>
      <c r="J84" s="64"/>
      <c r="K84" s="95"/>
      <c r="L84" s="95"/>
      <c r="M84" s="95"/>
      <c r="N84" s="95"/>
      <c r="O84" s="95"/>
      <c r="P84" s="95"/>
      <c r="Q84" s="95"/>
      <c r="R84" s="95"/>
      <c r="S84" s="95"/>
      <c r="T84" s="37">
        <v>12</v>
      </c>
      <c r="U84" s="40" t="s">
        <v>82</v>
      </c>
      <c r="V84" s="40"/>
      <c r="W84" s="40"/>
      <c r="X84" s="40"/>
      <c r="Y84" s="40"/>
      <c r="Z84" s="40"/>
      <c r="AA84" s="40"/>
      <c r="AB84" s="40"/>
      <c r="AC84" s="16"/>
      <c r="AD84" s="36"/>
      <c r="AE84" s="36"/>
      <c r="AF84" s="36"/>
      <c r="AG84" s="36"/>
      <c r="AH84" s="88"/>
      <c r="AI84" s="88"/>
      <c r="AJ84" s="95"/>
      <c r="AK84" s="95"/>
      <c r="AL84" s="95"/>
      <c r="AM84" s="95"/>
      <c r="AN84" s="95"/>
      <c r="AO84" s="95"/>
      <c r="AP84" s="95"/>
      <c r="AQ84" s="95"/>
      <c r="AR84" s="75"/>
      <c r="AS84" s="76"/>
      <c r="AT84" s="357" t="s">
        <v>157</v>
      </c>
      <c r="AU84" s="358"/>
      <c r="AV84" s="358"/>
      <c r="AW84" s="358"/>
      <c r="AX84" s="358"/>
      <c r="AY84" s="358"/>
      <c r="AZ84" s="358"/>
      <c r="BA84" s="358"/>
      <c r="BB84" s="359"/>
      <c r="BC84" s="357" t="s">
        <v>158</v>
      </c>
      <c r="BD84" s="358"/>
      <c r="BE84" s="358"/>
      <c r="BF84" s="358"/>
      <c r="BG84" s="358"/>
      <c r="BH84" s="358"/>
      <c r="BI84" s="358"/>
      <c r="BJ84" s="358"/>
      <c r="BK84" s="359"/>
      <c r="BL84" s="76"/>
      <c r="BM84" s="76"/>
      <c r="BN84" s="76"/>
      <c r="BO84" s="76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</row>
    <row r="85" spans="1:149">
      <c r="A85" s="99"/>
      <c r="B85" s="422" t="s">
        <v>256</v>
      </c>
      <c r="C85" s="422"/>
      <c r="D85" s="387"/>
      <c r="E85" s="387"/>
      <c r="F85" s="165"/>
      <c r="G85" s="83"/>
      <c r="H85" s="92"/>
      <c r="I85" s="99"/>
      <c r="J85" s="92"/>
      <c r="K85" s="92"/>
      <c r="L85" s="92"/>
      <c r="M85" s="92"/>
      <c r="N85" s="92"/>
      <c r="O85" s="166"/>
      <c r="P85" s="166"/>
      <c r="Q85" s="92"/>
      <c r="R85" s="92"/>
      <c r="S85" s="92"/>
      <c r="T85" s="19">
        <v>13</v>
      </c>
      <c r="U85" s="41" t="s">
        <v>114</v>
      </c>
      <c r="V85" s="41"/>
      <c r="W85" s="41"/>
      <c r="X85" s="41"/>
      <c r="Y85" s="41"/>
      <c r="Z85" s="41"/>
      <c r="AA85" s="41"/>
      <c r="AB85" s="41"/>
      <c r="AC85" s="33"/>
      <c r="AD85" s="320"/>
      <c r="AE85" s="320"/>
      <c r="AF85" s="320"/>
      <c r="AG85" s="320"/>
      <c r="AH85" s="41"/>
      <c r="AI85" s="41"/>
      <c r="AJ85" s="167"/>
      <c r="AK85" s="167"/>
      <c r="AL85" s="167"/>
      <c r="AM85" s="167"/>
      <c r="AN85" s="167"/>
      <c r="AO85" s="167"/>
      <c r="AP85" s="167"/>
      <c r="AQ85" s="167"/>
      <c r="AR85" s="75"/>
      <c r="AS85" s="76"/>
      <c r="AT85" s="360"/>
      <c r="AU85" s="361"/>
      <c r="AV85" s="361"/>
      <c r="AW85" s="361"/>
      <c r="AX85" s="361"/>
      <c r="AY85" s="361"/>
      <c r="AZ85" s="361"/>
      <c r="BA85" s="361"/>
      <c r="BB85" s="362"/>
      <c r="BC85" s="360"/>
      <c r="BD85" s="361"/>
      <c r="BE85" s="361"/>
      <c r="BF85" s="361"/>
      <c r="BG85" s="361"/>
      <c r="BH85" s="361"/>
      <c r="BI85" s="361"/>
      <c r="BJ85" s="361"/>
      <c r="BK85" s="362"/>
      <c r="BL85" s="76"/>
      <c r="BM85" s="76"/>
      <c r="BN85" s="76"/>
      <c r="BO85" s="76"/>
    </row>
    <row r="86" spans="1:149">
      <c r="A86" s="350" t="s">
        <v>0</v>
      </c>
      <c r="B86" s="348" t="s">
        <v>13</v>
      </c>
      <c r="C86" s="372" t="s">
        <v>14</v>
      </c>
      <c r="D86" s="372" t="s">
        <v>15</v>
      </c>
      <c r="E86" s="372" t="s">
        <v>16</v>
      </c>
      <c r="F86" s="350" t="s">
        <v>17</v>
      </c>
      <c r="G86" s="376" t="s">
        <v>18</v>
      </c>
      <c r="H86" s="350" t="s">
        <v>19</v>
      </c>
      <c r="I86" s="364" t="s">
        <v>20</v>
      </c>
      <c r="J86" s="365"/>
      <c r="K86" s="365"/>
      <c r="L86" s="366"/>
      <c r="M86" s="364" t="s">
        <v>21</v>
      </c>
      <c r="N86" s="365"/>
      <c r="O86" s="365"/>
      <c r="P86" s="366"/>
      <c r="Q86" s="364" t="s">
        <v>22</v>
      </c>
      <c r="R86" s="365"/>
      <c r="S86" s="365"/>
      <c r="T86" s="365"/>
      <c r="U86" s="365"/>
      <c r="V86" s="365"/>
      <c r="W86" s="365"/>
      <c r="X86" s="365"/>
      <c r="Y86" s="365"/>
      <c r="Z86" s="365"/>
      <c r="AA86" s="365"/>
      <c r="AB86" s="365"/>
      <c r="AC86" s="365"/>
      <c r="AD86" s="366"/>
      <c r="AE86" s="350" t="s">
        <v>23</v>
      </c>
      <c r="AF86" s="400" t="s">
        <v>24</v>
      </c>
      <c r="AG86" s="401"/>
      <c r="AH86" s="401"/>
      <c r="AI86" s="401"/>
      <c r="AJ86" s="401"/>
      <c r="AK86" s="401"/>
      <c r="AL86" s="401"/>
      <c r="AM86" s="401"/>
      <c r="AN86" s="401"/>
      <c r="AO86" s="402"/>
      <c r="AP86" s="371" t="s">
        <v>25</v>
      </c>
      <c r="AQ86" s="321"/>
      <c r="AR86" s="373" t="s">
        <v>61</v>
      </c>
      <c r="AS86" s="363" t="s">
        <v>26</v>
      </c>
      <c r="AT86" s="364" t="s">
        <v>20</v>
      </c>
      <c r="AU86" s="365"/>
      <c r="AV86" s="365"/>
      <c r="AW86" s="366"/>
      <c r="AX86" s="364" t="s">
        <v>21</v>
      </c>
      <c r="AY86" s="365"/>
      <c r="AZ86" s="365"/>
      <c r="BA86" s="366"/>
      <c r="BB86" s="120"/>
      <c r="BC86" s="365" t="s">
        <v>20</v>
      </c>
      <c r="BD86" s="365"/>
      <c r="BE86" s="365"/>
      <c r="BF86" s="366"/>
      <c r="BG86" s="364" t="s">
        <v>21</v>
      </c>
      <c r="BH86" s="365"/>
      <c r="BI86" s="365"/>
      <c r="BJ86" s="366"/>
      <c r="BK86" s="120"/>
      <c r="BL86" s="120"/>
      <c r="BM86" s="120"/>
      <c r="BN86" s="120"/>
      <c r="BO86" s="120"/>
    </row>
    <row r="87" spans="1:149">
      <c r="A87" s="351"/>
      <c r="B87" s="372"/>
      <c r="C87" s="372"/>
      <c r="D87" s="372"/>
      <c r="E87" s="372"/>
      <c r="F87" s="351"/>
      <c r="G87" s="377"/>
      <c r="H87" s="351"/>
      <c r="I87" s="367"/>
      <c r="J87" s="368"/>
      <c r="K87" s="368"/>
      <c r="L87" s="369"/>
      <c r="M87" s="367"/>
      <c r="N87" s="368"/>
      <c r="O87" s="368"/>
      <c r="P87" s="369"/>
      <c r="Q87" s="367"/>
      <c r="R87" s="368"/>
      <c r="S87" s="368"/>
      <c r="T87" s="368"/>
      <c r="U87" s="368"/>
      <c r="V87" s="368"/>
      <c r="W87" s="368"/>
      <c r="X87" s="368"/>
      <c r="Y87" s="368"/>
      <c r="Z87" s="368"/>
      <c r="AA87" s="368"/>
      <c r="AB87" s="368"/>
      <c r="AC87" s="368"/>
      <c r="AD87" s="369"/>
      <c r="AE87" s="351"/>
      <c r="AF87" s="349" t="s">
        <v>27</v>
      </c>
      <c r="AG87" s="349" t="s">
        <v>28</v>
      </c>
      <c r="AH87" s="349" t="s">
        <v>29</v>
      </c>
      <c r="AI87" s="349" t="s">
        <v>30</v>
      </c>
      <c r="AJ87" s="403" t="s">
        <v>31</v>
      </c>
      <c r="AK87" s="404"/>
      <c r="AL87" s="346" t="s">
        <v>48</v>
      </c>
      <c r="AM87" s="347"/>
      <c r="AN87" s="348" t="s">
        <v>32</v>
      </c>
      <c r="AO87" s="348"/>
      <c r="AP87" s="372"/>
      <c r="AQ87" s="168"/>
      <c r="AR87" s="370"/>
      <c r="AS87" s="363"/>
      <c r="AT87" s="367"/>
      <c r="AU87" s="368"/>
      <c r="AV87" s="368"/>
      <c r="AW87" s="369"/>
      <c r="AX87" s="367"/>
      <c r="AY87" s="368"/>
      <c r="AZ87" s="368"/>
      <c r="BA87" s="369"/>
      <c r="BB87" s="352" t="s">
        <v>154</v>
      </c>
      <c r="BC87" s="368"/>
      <c r="BD87" s="368"/>
      <c r="BE87" s="368"/>
      <c r="BF87" s="369"/>
      <c r="BG87" s="367"/>
      <c r="BH87" s="368"/>
      <c r="BI87" s="368"/>
      <c r="BJ87" s="369"/>
      <c r="BK87" s="352" t="s">
        <v>155</v>
      </c>
      <c r="BL87" s="352" t="s">
        <v>159</v>
      </c>
      <c r="BM87" s="352" t="s">
        <v>224</v>
      </c>
      <c r="BN87" s="352" t="s">
        <v>217</v>
      </c>
      <c r="BO87" s="352" t="s">
        <v>156</v>
      </c>
    </row>
    <row r="88" spans="1:149" ht="33.75" customHeight="1">
      <c r="A88" s="351"/>
      <c r="B88" s="372"/>
      <c r="C88" s="372"/>
      <c r="D88" s="372"/>
      <c r="E88" s="372"/>
      <c r="F88" s="351"/>
      <c r="G88" s="377"/>
      <c r="H88" s="351"/>
      <c r="I88" s="379" t="s">
        <v>75</v>
      </c>
      <c r="J88" s="378" t="s">
        <v>33</v>
      </c>
      <c r="K88" s="378" t="s">
        <v>34</v>
      </c>
      <c r="L88" s="378" t="s">
        <v>35</v>
      </c>
      <c r="M88" s="381" t="s">
        <v>75</v>
      </c>
      <c r="N88" s="378" t="s">
        <v>33</v>
      </c>
      <c r="O88" s="378" t="s">
        <v>34</v>
      </c>
      <c r="P88" s="378" t="s">
        <v>35</v>
      </c>
      <c r="Q88" s="383" t="s">
        <v>36</v>
      </c>
      <c r="R88" s="383"/>
      <c r="S88" s="384" t="s">
        <v>37</v>
      </c>
      <c r="T88" s="385"/>
      <c r="U88" s="384" t="s">
        <v>127</v>
      </c>
      <c r="V88" s="385"/>
      <c r="W88" s="383" t="s">
        <v>38</v>
      </c>
      <c r="X88" s="383"/>
      <c r="Y88" s="383" t="s">
        <v>39</v>
      </c>
      <c r="Z88" s="383"/>
      <c r="AA88" s="398" t="s">
        <v>175</v>
      </c>
      <c r="AB88" s="399"/>
      <c r="AC88" s="383" t="s">
        <v>58</v>
      </c>
      <c r="AD88" s="383"/>
      <c r="AE88" s="351"/>
      <c r="AF88" s="349"/>
      <c r="AG88" s="349"/>
      <c r="AH88" s="349"/>
      <c r="AI88" s="349"/>
      <c r="AJ88" s="349"/>
      <c r="AK88" s="349" t="s">
        <v>40</v>
      </c>
      <c r="AL88" s="349" t="s">
        <v>41</v>
      </c>
      <c r="AM88" s="349" t="s">
        <v>40</v>
      </c>
      <c r="AN88" s="349" t="s">
        <v>41</v>
      </c>
      <c r="AO88" s="349" t="s">
        <v>40</v>
      </c>
      <c r="AP88" s="372"/>
      <c r="AQ88" s="370" t="s">
        <v>63</v>
      </c>
      <c r="AR88" s="370"/>
      <c r="AS88" s="363"/>
      <c r="AT88" s="379" t="s">
        <v>75</v>
      </c>
      <c r="AU88" s="378" t="s">
        <v>33</v>
      </c>
      <c r="AV88" s="378" t="s">
        <v>34</v>
      </c>
      <c r="AW88" s="378" t="s">
        <v>35</v>
      </c>
      <c r="AX88" s="381" t="s">
        <v>75</v>
      </c>
      <c r="AY88" s="378" t="s">
        <v>33</v>
      </c>
      <c r="AZ88" s="378" t="s">
        <v>34</v>
      </c>
      <c r="BA88" s="378" t="s">
        <v>35</v>
      </c>
      <c r="BB88" s="407"/>
      <c r="BC88" s="394" t="s">
        <v>75</v>
      </c>
      <c r="BD88" s="378" t="s">
        <v>33</v>
      </c>
      <c r="BE88" s="378" t="s">
        <v>34</v>
      </c>
      <c r="BF88" s="378" t="s">
        <v>35</v>
      </c>
      <c r="BG88" s="381" t="s">
        <v>75</v>
      </c>
      <c r="BH88" s="378" t="s">
        <v>33</v>
      </c>
      <c r="BI88" s="378" t="s">
        <v>34</v>
      </c>
      <c r="BJ88" s="378" t="s">
        <v>35</v>
      </c>
      <c r="BK88" s="353"/>
      <c r="BL88" s="353"/>
      <c r="BM88" s="353"/>
      <c r="BN88" s="405"/>
      <c r="BO88" s="353"/>
    </row>
    <row r="89" spans="1:149" ht="63">
      <c r="A89" s="351"/>
      <c r="B89" s="372"/>
      <c r="C89" s="372"/>
      <c r="D89" s="372"/>
      <c r="E89" s="372"/>
      <c r="F89" s="351"/>
      <c r="G89" s="377"/>
      <c r="H89" s="351"/>
      <c r="I89" s="350"/>
      <c r="J89" s="378"/>
      <c r="K89" s="378"/>
      <c r="L89" s="378"/>
      <c r="M89" s="382"/>
      <c r="N89" s="378"/>
      <c r="O89" s="378"/>
      <c r="P89" s="378"/>
      <c r="Q89" s="169" t="s">
        <v>42</v>
      </c>
      <c r="R89" s="169" t="s">
        <v>43</v>
      </c>
      <c r="S89" s="169" t="s">
        <v>42</v>
      </c>
      <c r="T89" s="169" t="s">
        <v>43</v>
      </c>
      <c r="U89" s="169" t="s">
        <v>42</v>
      </c>
      <c r="V89" s="169" t="s">
        <v>43</v>
      </c>
      <c r="W89" s="169" t="s">
        <v>42</v>
      </c>
      <c r="X89" s="169" t="s">
        <v>43</v>
      </c>
      <c r="Y89" s="169" t="s">
        <v>42</v>
      </c>
      <c r="Z89" s="169" t="s">
        <v>43</v>
      </c>
      <c r="AA89" s="169" t="s">
        <v>42</v>
      </c>
      <c r="AB89" s="169" t="s">
        <v>43</v>
      </c>
      <c r="AC89" s="169" t="s">
        <v>42</v>
      </c>
      <c r="AD89" s="169" t="s">
        <v>43</v>
      </c>
      <c r="AE89" s="351"/>
      <c r="AF89" s="349"/>
      <c r="AG89" s="349"/>
      <c r="AH89" s="349"/>
      <c r="AI89" s="349"/>
      <c r="AJ89" s="349"/>
      <c r="AK89" s="349"/>
      <c r="AL89" s="349"/>
      <c r="AM89" s="349"/>
      <c r="AN89" s="349"/>
      <c r="AO89" s="349"/>
      <c r="AP89" s="372"/>
      <c r="AQ89" s="371"/>
      <c r="AR89" s="371"/>
      <c r="AS89" s="363"/>
      <c r="AT89" s="350"/>
      <c r="AU89" s="378"/>
      <c r="AV89" s="378"/>
      <c r="AW89" s="378"/>
      <c r="AX89" s="382"/>
      <c r="AY89" s="378"/>
      <c r="AZ89" s="378"/>
      <c r="BA89" s="378"/>
      <c r="BB89" s="408"/>
      <c r="BC89" s="395"/>
      <c r="BD89" s="378"/>
      <c r="BE89" s="378"/>
      <c r="BF89" s="378"/>
      <c r="BG89" s="382"/>
      <c r="BH89" s="378"/>
      <c r="BI89" s="378"/>
      <c r="BJ89" s="378"/>
      <c r="BK89" s="354"/>
      <c r="BL89" s="354"/>
      <c r="BM89" s="354"/>
      <c r="BN89" s="406"/>
      <c r="BO89" s="354"/>
    </row>
    <row r="90" spans="1:149" ht="60.75" customHeight="1">
      <c r="A90" s="74">
        <v>1</v>
      </c>
      <c r="B90" s="116" t="s">
        <v>118</v>
      </c>
      <c r="C90" s="211" t="s">
        <v>240</v>
      </c>
      <c r="D90" s="211" t="s">
        <v>225</v>
      </c>
      <c r="E90" s="211" t="s">
        <v>62</v>
      </c>
      <c r="F90" s="211" t="s">
        <v>182</v>
      </c>
      <c r="G90" s="35">
        <v>23</v>
      </c>
      <c r="H90" s="211">
        <v>169891</v>
      </c>
      <c r="I90" s="305"/>
      <c r="J90" s="34"/>
      <c r="K90" s="34">
        <v>5</v>
      </c>
      <c r="L90" s="306">
        <v>5</v>
      </c>
      <c r="M90" s="212"/>
      <c r="N90" s="213"/>
      <c r="O90" s="213"/>
      <c r="P90" s="213"/>
      <c r="Q90" s="214"/>
      <c r="R90" s="214"/>
      <c r="S90" s="59"/>
      <c r="T90" s="18"/>
      <c r="U90" s="18"/>
      <c r="V90" s="59"/>
      <c r="W90" s="59">
        <v>5</v>
      </c>
      <c r="X90" s="59"/>
      <c r="Y90" s="18"/>
      <c r="Z90" s="18"/>
      <c r="AA90" s="59">
        <v>5</v>
      </c>
      <c r="AB90" s="59"/>
      <c r="AC90" s="18"/>
      <c r="AD90" s="18"/>
      <c r="AE90" s="215">
        <f>M90+N90+O90+P90+T90+V90+X90+Z90+AB90</f>
        <v>0</v>
      </c>
      <c r="AF90" s="214"/>
      <c r="AG90" s="214"/>
      <c r="AH90" s="214"/>
      <c r="AI90" s="214"/>
      <c r="AJ90" s="214"/>
      <c r="AK90" s="214"/>
      <c r="AL90" s="214"/>
      <c r="AM90" s="214"/>
      <c r="AN90" s="214"/>
      <c r="AO90" s="214"/>
      <c r="AP90" s="214">
        <f>AP21*1.5</f>
        <v>0</v>
      </c>
      <c r="AQ90" s="215">
        <f>(M90+N90+O90+P90+AP90)*10%</f>
        <v>0</v>
      </c>
      <c r="AR90" s="214"/>
      <c r="AS90" s="215">
        <f>AE90+AF90+AG90+AH90+AP90+AQ90</f>
        <v>0</v>
      </c>
      <c r="AT90" s="305"/>
      <c r="AU90" s="34"/>
      <c r="AV90" s="34">
        <v>5</v>
      </c>
      <c r="AW90" s="306">
        <v>5</v>
      </c>
      <c r="AX90" s="216"/>
      <c r="AY90" s="213"/>
      <c r="AZ90" s="213"/>
      <c r="BA90" s="213"/>
      <c r="BB90" s="331">
        <f>(AY90+AZ90+BA90)*30%</f>
        <v>0</v>
      </c>
      <c r="BC90" s="305"/>
      <c r="BD90" s="34"/>
      <c r="BE90" s="34">
        <v>5</v>
      </c>
      <c r="BF90" s="306">
        <v>5</v>
      </c>
      <c r="BG90" s="216"/>
      <c r="BH90" s="213"/>
      <c r="BI90" s="213"/>
      <c r="BJ90" s="213"/>
      <c r="BK90" s="213">
        <f>(BI90+BJ90)*30%</f>
        <v>0</v>
      </c>
      <c r="BL90" s="217"/>
      <c r="BM90" s="217"/>
      <c r="BN90" s="217"/>
      <c r="BO90" s="213">
        <f>AS90+BB90+BK90+BL90+BM90+BN90</f>
        <v>0</v>
      </c>
      <c r="BP90" s="126"/>
    </row>
    <row r="91" spans="1:149" ht="38.25">
      <c r="A91" s="12">
        <v>2</v>
      </c>
      <c r="B91" s="172" t="s">
        <v>100</v>
      </c>
      <c r="C91" s="218" t="s">
        <v>150</v>
      </c>
      <c r="D91" s="219" t="s">
        <v>73</v>
      </c>
      <c r="E91" s="218" t="s">
        <v>81</v>
      </c>
      <c r="F91" s="218" t="s">
        <v>183</v>
      </c>
      <c r="G91" s="173">
        <v>16</v>
      </c>
      <c r="H91" s="211">
        <v>166905</v>
      </c>
      <c r="I91" s="307"/>
      <c r="J91" s="93"/>
      <c r="K91" s="79">
        <v>5</v>
      </c>
      <c r="L91" s="308">
        <v>5</v>
      </c>
      <c r="M91" s="212"/>
      <c r="N91" s="213"/>
      <c r="O91" s="213"/>
      <c r="P91" s="213"/>
      <c r="Q91" s="221"/>
      <c r="R91" s="221"/>
      <c r="S91" s="60"/>
      <c r="T91" s="56"/>
      <c r="U91" s="56"/>
      <c r="V91" s="60"/>
      <c r="W91" s="60">
        <v>5</v>
      </c>
      <c r="X91" s="60"/>
      <c r="Y91" s="56"/>
      <c r="Z91" s="56"/>
      <c r="AA91" s="60">
        <v>5</v>
      </c>
      <c r="AB91" s="60"/>
      <c r="AC91" s="60"/>
      <c r="AD91" s="60"/>
      <c r="AE91" s="215">
        <f t="shared" ref="AE91:AE121" si="6">M91+N91+O91+P91+T91+V91+X91+Z91+AB91</f>
        <v>0</v>
      </c>
      <c r="AF91" s="221"/>
      <c r="AG91" s="214"/>
      <c r="AH91" s="221"/>
      <c r="AI91" s="221"/>
      <c r="AJ91" s="221"/>
      <c r="AK91" s="221"/>
      <c r="AL91" s="221"/>
      <c r="AM91" s="221"/>
      <c r="AN91" s="221"/>
      <c r="AO91" s="221"/>
      <c r="AP91" s="214"/>
      <c r="AQ91" s="215">
        <f t="shared" ref="AQ91:AQ121" si="7">(M91+N91+O91+P91+AP91)*10%</f>
        <v>0</v>
      </c>
      <c r="AR91" s="221"/>
      <c r="AS91" s="215">
        <f t="shared" ref="AS91:AS121" si="8">AE91+AF91+AG91+AH91+AP91+AQ91</f>
        <v>0</v>
      </c>
      <c r="AT91" s="307"/>
      <c r="AU91" s="93"/>
      <c r="AV91" s="79">
        <v>5</v>
      </c>
      <c r="AW91" s="308">
        <v>5</v>
      </c>
      <c r="AX91" s="216"/>
      <c r="AY91" s="213"/>
      <c r="AZ91" s="213"/>
      <c r="BA91" s="213"/>
      <c r="BB91" s="331">
        <f t="shared" ref="BB91:BB121" si="9">(AY91+AZ91+BA91)*30%</f>
        <v>0</v>
      </c>
      <c r="BC91" s="307"/>
      <c r="BD91" s="93"/>
      <c r="BE91" s="79"/>
      <c r="BF91" s="308"/>
      <c r="BG91" s="216"/>
      <c r="BH91" s="213"/>
      <c r="BI91" s="213"/>
      <c r="BJ91" s="213"/>
      <c r="BK91" s="213"/>
      <c r="BL91" s="217"/>
      <c r="BM91" s="217"/>
      <c r="BN91" s="217"/>
      <c r="BO91" s="213">
        <f t="shared" ref="BO91:BO121" si="10">AS91+BB91+BK91+BL91+BM91+BN91</f>
        <v>0</v>
      </c>
      <c r="BP91" s="126"/>
    </row>
    <row r="92" spans="1:149" ht="38.25">
      <c r="A92" s="12">
        <v>3</v>
      </c>
      <c r="B92" s="174" t="s">
        <v>93</v>
      </c>
      <c r="C92" s="222" t="s">
        <v>140</v>
      </c>
      <c r="D92" s="211" t="s">
        <v>64</v>
      </c>
      <c r="E92" s="211" t="s">
        <v>50</v>
      </c>
      <c r="F92" s="211" t="s">
        <v>196</v>
      </c>
      <c r="G92" s="35">
        <v>34.5</v>
      </c>
      <c r="H92" s="211">
        <v>172546</v>
      </c>
      <c r="I92" s="34"/>
      <c r="J92" s="34">
        <v>7</v>
      </c>
      <c r="K92" s="34"/>
      <c r="L92" s="34"/>
      <c r="M92" s="212"/>
      <c r="N92" s="213"/>
      <c r="O92" s="213"/>
      <c r="P92" s="213"/>
      <c r="Q92" s="214"/>
      <c r="R92" s="214"/>
      <c r="S92" s="120"/>
      <c r="T92" s="120"/>
      <c r="U92" s="59">
        <v>7</v>
      </c>
      <c r="V92" s="59"/>
      <c r="W92" s="59"/>
      <c r="X92" s="59"/>
      <c r="Y92" s="18"/>
      <c r="Z92" s="18"/>
      <c r="AA92" s="59"/>
      <c r="AB92" s="59"/>
      <c r="AC92" s="18"/>
      <c r="AD92" s="18"/>
      <c r="AE92" s="215">
        <f t="shared" si="6"/>
        <v>0</v>
      </c>
      <c r="AF92" s="214"/>
      <c r="AG92" s="214"/>
      <c r="AH92" s="214"/>
      <c r="AI92" s="214"/>
      <c r="AJ92" s="214"/>
      <c r="AK92" s="214"/>
      <c r="AL92" s="214"/>
      <c r="AM92" s="214"/>
      <c r="AN92" s="214"/>
      <c r="AO92" s="214"/>
      <c r="AP92" s="214">
        <f>AP23*1.5</f>
        <v>0</v>
      </c>
      <c r="AQ92" s="215">
        <f t="shared" si="7"/>
        <v>0</v>
      </c>
      <c r="AR92" s="214"/>
      <c r="AS92" s="215">
        <f t="shared" si="8"/>
        <v>0</v>
      </c>
      <c r="AT92" s="34"/>
      <c r="AU92" s="34">
        <v>7</v>
      </c>
      <c r="AV92" s="34"/>
      <c r="AW92" s="34"/>
      <c r="AX92" s="216"/>
      <c r="AY92" s="213"/>
      <c r="AZ92" s="213"/>
      <c r="BA92" s="213"/>
      <c r="BB92" s="331">
        <f t="shared" si="9"/>
        <v>0</v>
      </c>
      <c r="BC92" s="34"/>
      <c r="BD92" s="34"/>
      <c r="BE92" s="34"/>
      <c r="BF92" s="34"/>
      <c r="BG92" s="216"/>
      <c r="BH92" s="213"/>
      <c r="BI92" s="213"/>
      <c r="BJ92" s="213"/>
      <c r="BK92" s="213"/>
      <c r="BL92" s="217"/>
      <c r="BM92" s="217"/>
      <c r="BN92" s="217"/>
      <c r="BO92" s="213">
        <f t="shared" si="10"/>
        <v>0</v>
      </c>
      <c r="BP92" s="126"/>
    </row>
    <row r="93" spans="1:149" ht="25.5">
      <c r="A93" s="12">
        <v>4</v>
      </c>
      <c r="B93" s="116" t="s">
        <v>94</v>
      </c>
      <c r="C93" s="211" t="s">
        <v>67</v>
      </c>
      <c r="D93" s="211" t="s">
        <v>65</v>
      </c>
      <c r="E93" s="211" t="s">
        <v>46</v>
      </c>
      <c r="F93" s="211" t="s">
        <v>74</v>
      </c>
      <c r="G93" s="35">
        <v>37.700000000000003</v>
      </c>
      <c r="H93" s="211">
        <v>172546</v>
      </c>
      <c r="I93" s="305"/>
      <c r="J93" s="43"/>
      <c r="K93" s="34">
        <v>1</v>
      </c>
      <c r="L93" s="305"/>
      <c r="M93" s="212"/>
      <c r="N93" s="213"/>
      <c r="O93" s="213"/>
      <c r="P93" s="213"/>
      <c r="Q93" s="214"/>
      <c r="R93" s="214"/>
      <c r="S93" s="59"/>
      <c r="T93" s="18"/>
      <c r="U93" s="18"/>
      <c r="V93" s="59"/>
      <c r="W93" s="59"/>
      <c r="X93" s="59"/>
      <c r="Y93" s="18"/>
      <c r="Z93" s="18"/>
      <c r="AA93" s="59"/>
      <c r="AB93" s="59"/>
      <c r="AC93" s="18"/>
      <c r="AD93" s="18"/>
      <c r="AE93" s="215">
        <f t="shared" si="6"/>
        <v>0</v>
      </c>
      <c r="AF93" s="214"/>
      <c r="AG93" s="214"/>
      <c r="AH93" s="76"/>
      <c r="AI93" s="214"/>
      <c r="AJ93" s="214"/>
      <c r="AK93" s="214"/>
      <c r="AL93" s="214"/>
      <c r="AM93" s="214"/>
      <c r="AN93" s="214"/>
      <c r="AO93" s="214"/>
      <c r="AP93" s="214"/>
      <c r="AQ93" s="215">
        <f t="shared" si="7"/>
        <v>0</v>
      </c>
      <c r="AR93" s="214"/>
      <c r="AS93" s="215">
        <f t="shared" si="8"/>
        <v>0</v>
      </c>
      <c r="AT93" s="305"/>
      <c r="AU93" s="43"/>
      <c r="AV93" s="34">
        <v>1</v>
      </c>
      <c r="AW93" s="305"/>
      <c r="AX93" s="216"/>
      <c r="AY93" s="213"/>
      <c r="AZ93" s="213"/>
      <c r="BA93" s="213"/>
      <c r="BB93" s="331">
        <f t="shared" si="9"/>
        <v>0</v>
      </c>
      <c r="BC93" s="305"/>
      <c r="BD93" s="43"/>
      <c r="BE93" s="34"/>
      <c r="BF93" s="305"/>
      <c r="BG93" s="216"/>
      <c r="BH93" s="213"/>
      <c r="BI93" s="213"/>
      <c r="BJ93" s="213"/>
      <c r="BK93" s="213"/>
      <c r="BL93" s="217"/>
      <c r="BM93" s="217"/>
      <c r="BN93" s="217"/>
      <c r="BO93" s="213">
        <f t="shared" si="10"/>
        <v>0</v>
      </c>
      <c r="BP93" s="126"/>
    </row>
    <row r="94" spans="1:149" ht="25.5">
      <c r="A94" s="74">
        <v>5</v>
      </c>
      <c r="B94" s="116" t="s">
        <v>94</v>
      </c>
      <c r="C94" s="211" t="s">
        <v>137</v>
      </c>
      <c r="D94" s="211" t="s">
        <v>133</v>
      </c>
      <c r="E94" s="211"/>
      <c r="F94" s="211" t="s">
        <v>138</v>
      </c>
      <c r="G94" s="35">
        <v>37.700000000000003</v>
      </c>
      <c r="H94" s="211">
        <v>145668</v>
      </c>
      <c r="I94" s="305"/>
      <c r="J94" s="43"/>
      <c r="K94" s="34"/>
      <c r="L94" s="305">
        <v>3</v>
      </c>
      <c r="M94" s="212"/>
      <c r="N94" s="213"/>
      <c r="O94" s="213"/>
      <c r="P94" s="213"/>
      <c r="Q94" s="214"/>
      <c r="R94" s="214"/>
      <c r="S94" s="59"/>
      <c r="T94" s="18"/>
      <c r="U94" s="18"/>
      <c r="V94" s="59"/>
      <c r="W94" s="59"/>
      <c r="X94" s="59"/>
      <c r="Y94" s="18"/>
      <c r="Z94" s="18"/>
      <c r="AA94" s="59"/>
      <c r="AB94" s="59"/>
      <c r="AC94" s="18"/>
      <c r="AD94" s="18"/>
      <c r="AE94" s="215">
        <f t="shared" si="6"/>
        <v>0</v>
      </c>
      <c r="AF94" s="214"/>
      <c r="AG94" s="214"/>
      <c r="AH94" s="214"/>
      <c r="AI94" s="214"/>
      <c r="AJ94" s="214"/>
      <c r="AK94" s="214"/>
      <c r="AL94" s="214"/>
      <c r="AM94" s="214"/>
      <c r="AN94" s="214"/>
      <c r="AO94" s="214"/>
      <c r="AP94" s="214"/>
      <c r="AQ94" s="215">
        <f t="shared" si="7"/>
        <v>0</v>
      </c>
      <c r="AR94" s="214"/>
      <c r="AS94" s="215">
        <f t="shared" si="8"/>
        <v>0</v>
      </c>
      <c r="AT94" s="305"/>
      <c r="AU94" s="43"/>
      <c r="AV94" s="34"/>
      <c r="AW94" s="305">
        <v>3</v>
      </c>
      <c r="AX94" s="216"/>
      <c r="AY94" s="213"/>
      <c r="AZ94" s="213"/>
      <c r="BA94" s="213"/>
      <c r="BB94" s="331">
        <f t="shared" si="9"/>
        <v>0</v>
      </c>
      <c r="BC94" s="305"/>
      <c r="BD94" s="43"/>
      <c r="BE94" s="34"/>
      <c r="BF94" s="305"/>
      <c r="BG94" s="216"/>
      <c r="BH94" s="213"/>
      <c r="BI94" s="213"/>
      <c r="BJ94" s="213"/>
      <c r="BK94" s="213"/>
      <c r="BL94" s="217"/>
      <c r="BM94" s="217"/>
      <c r="BN94" s="217"/>
      <c r="BO94" s="213">
        <f t="shared" si="10"/>
        <v>0</v>
      </c>
      <c r="BP94" s="126"/>
    </row>
    <row r="95" spans="1:149" ht="25.5">
      <c r="A95" s="12">
        <v>6</v>
      </c>
      <c r="B95" s="116" t="s">
        <v>95</v>
      </c>
      <c r="C95" s="211" t="s">
        <v>66</v>
      </c>
      <c r="D95" s="211" t="s">
        <v>56</v>
      </c>
      <c r="E95" s="211" t="s">
        <v>45</v>
      </c>
      <c r="F95" s="211" t="s">
        <v>74</v>
      </c>
      <c r="G95" s="332" t="s">
        <v>247</v>
      </c>
      <c r="H95" s="211">
        <v>169891</v>
      </c>
      <c r="I95" s="305"/>
      <c r="J95" s="43"/>
      <c r="K95" s="34"/>
      <c r="L95" s="305"/>
      <c r="M95" s="212"/>
      <c r="N95" s="213"/>
      <c r="O95" s="213"/>
      <c r="P95" s="213"/>
      <c r="Q95" s="214"/>
      <c r="R95" s="214"/>
      <c r="S95" s="59"/>
      <c r="T95" s="18"/>
      <c r="U95" s="18"/>
      <c r="V95" s="59"/>
      <c r="W95" s="59"/>
      <c r="X95" s="59"/>
      <c r="Y95" s="18"/>
      <c r="Z95" s="18"/>
      <c r="AA95" s="59"/>
      <c r="AB95" s="59"/>
      <c r="AC95" s="18"/>
      <c r="AD95" s="18"/>
      <c r="AE95" s="215">
        <f t="shared" si="6"/>
        <v>0</v>
      </c>
      <c r="AF95" s="214"/>
      <c r="AG95" s="214"/>
      <c r="AH95" s="214"/>
      <c r="AI95" s="214"/>
      <c r="AJ95" s="214"/>
      <c r="AK95" s="214"/>
      <c r="AL95" s="214"/>
      <c r="AM95" s="214"/>
      <c r="AN95" s="214"/>
      <c r="AO95" s="214"/>
      <c r="AP95" s="214"/>
      <c r="AQ95" s="215">
        <f t="shared" si="7"/>
        <v>0</v>
      </c>
      <c r="AR95" s="214"/>
      <c r="AS95" s="215">
        <f t="shared" si="8"/>
        <v>0</v>
      </c>
      <c r="AT95" s="305"/>
      <c r="AU95" s="43"/>
      <c r="AV95" s="34"/>
      <c r="AW95" s="305"/>
      <c r="AX95" s="216"/>
      <c r="AY95" s="213"/>
      <c r="AZ95" s="213"/>
      <c r="BA95" s="213"/>
      <c r="BB95" s="331">
        <f t="shared" si="9"/>
        <v>0</v>
      </c>
      <c r="BC95" s="305"/>
      <c r="BD95" s="43"/>
      <c r="BE95" s="34"/>
      <c r="BF95" s="305"/>
      <c r="BG95" s="216"/>
      <c r="BH95" s="213"/>
      <c r="BI95" s="213"/>
      <c r="BJ95" s="213"/>
      <c r="BK95" s="213"/>
      <c r="BL95" s="217"/>
      <c r="BM95" s="217"/>
      <c r="BN95" s="217"/>
      <c r="BO95" s="213">
        <f t="shared" si="10"/>
        <v>0</v>
      </c>
      <c r="BP95" s="126"/>
    </row>
    <row r="96" spans="1:149" ht="26.25">
      <c r="A96" s="12">
        <v>7</v>
      </c>
      <c r="B96" s="116" t="s">
        <v>92</v>
      </c>
      <c r="C96" s="223" t="s">
        <v>174</v>
      </c>
      <c r="D96" s="211"/>
      <c r="E96" s="211"/>
      <c r="F96" s="211" t="s">
        <v>197</v>
      </c>
      <c r="G96" s="35">
        <v>31.6</v>
      </c>
      <c r="H96" s="211">
        <f>H27*1.5</f>
        <v>179514</v>
      </c>
      <c r="I96" s="305"/>
      <c r="J96" s="43">
        <v>4</v>
      </c>
      <c r="K96" s="34"/>
      <c r="L96" s="305"/>
      <c r="M96" s="212"/>
      <c r="N96" s="213"/>
      <c r="O96" s="213"/>
      <c r="P96" s="213"/>
      <c r="Q96" s="214"/>
      <c r="R96" s="214"/>
      <c r="S96" s="59"/>
      <c r="T96" s="18"/>
      <c r="U96" s="18"/>
      <c r="V96" s="59"/>
      <c r="W96" s="59"/>
      <c r="X96" s="59"/>
      <c r="Y96" s="18"/>
      <c r="Z96" s="18"/>
      <c r="AA96" s="59"/>
      <c r="AB96" s="59"/>
      <c r="AC96" s="18"/>
      <c r="AD96" s="18"/>
      <c r="AE96" s="215">
        <f t="shared" si="6"/>
        <v>0</v>
      </c>
      <c r="AF96" s="214"/>
      <c r="AG96" s="214"/>
      <c r="AH96" s="214"/>
      <c r="AI96" s="214"/>
      <c r="AJ96" s="214"/>
      <c r="AK96" s="214"/>
      <c r="AL96" s="214"/>
      <c r="AM96" s="214"/>
      <c r="AN96" s="214"/>
      <c r="AO96" s="214"/>
      <c r="AP96" s="214"/>
      <c r="AQ96" s="215">
        <f t="shared" si="7"/>
        <v>0</v>
      </c>
      <c r="AR96" s="214"/>
      <c r="AS96" s="215">
        <f t="shared" si="8"/>
        <v>0</v>
      </c>
      <c r="AT96" s="305"/>
      <c r="AU96" s="43">
        <v>4</v>
      </c>
      <c r="AV96" s="34"/>
      <c r="AW96" s="305"/>
      <c r="AX96" s="216"/>
      <c r="AY96" s="213"/>
      <c r="AZ96" s="213"/>
      <c r="BA96" s="213"/>
      <c r="BB96" s="331">
        <f t="shared" si="9"/>
        <v>0</v>
      </c>
      <c r="BC96" s="305"/>
      <c r="BD96" s="43"/>
      <c r="BE96" s="34"/>
      <c r="BF96" s="305"/>
      <c r="BG96" s="216"/>
      <c r="BH96" s="213"/>
      <c r="BI96" s="213"/>
      <c r="BJ96" s="213"/>
      <c r="BK96" s="213"/>
      <c r="BL96" s="217"/>
      <c r="BM96" s="217"/>
      <c r="BN96" s="217"/>
      <c r="BO96" s="213">
        <f t="shared" si="10"/>
        <v>0</v>
      </c>
      <c r="BP96" s="126"/>
    </row>
    <row r="97" spans="1:69" ht="25.5">
      <c r="A97" s="32">
        <v>8</v>
      </c>
      <c r="B97" s="116" t="s">
        <v>92</v>
      </c>
      <c r="C97" s="211" t="s">
        <v>202</v>
      </c>
      <c r="D97" s="211" t="s">
        <v>54</v>
      </c>
      <c r="E97" s="211" t="s">
        <v>47</v>
      </c>
      <c r="F97" s="211" t="s">
        <v>80</v>
      </c>
      <c r="G97" s="35">
        <v>31.6</v>
      </c>
      <c r="H97" s="211">
        <f>H28*1.5</f>
        <v>179514</v>
      </c>
      <c r="I97" s="305"/>
      <c r="J97" s="35">
        <v>4</v>
      </c>
      <c r="K97" s="35">
        <v>6</v>
      </c>
      <c r="L97" s="35">
        <v>2</v>
      </c>
      <c r="M97" s="212"/>
      <c r="N97" s="213"/>
      <c r="O97" s="213"/>
      <c r="P97" s="213"/>
      <c r="Q97" s="215"/>
      <c r="R97" s="215"/>
      <c r="S97" s="59"/>
      <c r="T97" s="18"/>
      <c r="U97" s="18"/>
      <c r="V97" s="59"/>
      <c r="W97" s="59"/>
      <c r="X97" s="59"/>
      <c r="Y97" s="18"/>
      <c r="Z97" s="18"/>
      <c r="AA97" s="59"/>
      <c r="AB97" s="59"/>
      <c r="AC97" s="18"/>
      <c r="AD97" s="18"/>
      <c r="AE97" s="215">
        <f t="shared" si="6"/>
        <v>0</v>
      </c>
      <c r="AF97" s="215"/>
      <c r="AG97" s="214"/>
      <c r="AH97" s="215"/>
      <c r="AI97" s="215"/>
      <c r="AJ97" s="215"/>
      <c r="AK97" s="215"/>
      <c r="AL97" s="215"/>
      <c r="AM97" s="215"/>
      <c r="AN97" s="215"/>
      <c r="AO97" s="215"/>
      <c r="AP97" s="215"/>
      <c r="AQ97" s="215">
        <f t="shared" si="7"/>
        <v>0</v>
      </c>
      <c r="AR97" s="215"/>
      <c r="AS97" s="215">
        <f t="shared" si="8"/>
        <v>0</v>
      </c>
      <c r="AT97" s="305"/>
      <c r="AU97" s="35">
        <v>4</v>
      </c>
      <c r="AV97" s="35">
        <v>6</v>
      </c>
      <c r="AW97" s="35">
        <v>2</v>
      </c>
      <c r="AX97" s="216"/>
      <c r="AY97" s="213"/>
      <c r="AZ97" s="213"/>
      <c r="BA97" s="213"/>
      <c r="BB97" s="331">
        <f t="shared" si="9"/>
        <v>0</v>
      </c>
      <c r="BC97" s="305"/>
      <c r="BD97" s="35">
        <v>4</v>
      </c>
      <c r="BE97" s="35">
        <v>6</v>
      </c>
      <c r="BF97" s="35">
        <v>2</v>
      </c>
      <c r="BG97" s="216"/>
      <c r="BH97" s="213"/>
      <c r="BI97" s="213"/>
      <c r="BJ97" s="213"/>
      <c r="BK97" s="213">
        <f>(BH97+BI97+BJ97)*35%</f>
        <v>0</v>
      </c>
      <c r="BL97" s="217"/>
      <c r="BM97" s="217"/>
      <c r="BN97" s="217"/>
      <c r="BO97" s="213">
        <f t="shared" si="10"/>
        <v>0</v>
      </c>
      <c r="BP97" s="126"/>
    </row>
    <row r="98" spans="1:69" ht="25.5">
      <c r="A98" s="74">
        <v>9</v>
      </c>
      <c r="B98" s="177" t="s">
        <v>139</v>
      </c>
      <c r="C98" s="211" t="s">
        <v>203</v>
      </c>
      <c r="D98" s="211" t="s">
        <v>70</v>
      </c>
      <c r="E98" s="211" t="s">
        <v>49</v>
      </c>
      <c r="F98" s="211" t="s">
        <v>74</v>
      </c>
      <c r="G98" s="35">
        <v>36</v>
      </c>
      <c r="H98" s="211">
        <v>172546</v>
      </c>
      <c r="I98" s="34"/>
      <c r="J98" s="43"/>
      <c r="K98" s="309">
        <v>15</v>
      </c>
      <c r="L98" s="309">
        <v>6</v>
      </c>
      <c r="M98" s="212"/>
      <c r="N98" s="213"/>
      <c r="O98" s="213"/>
      <c r="P98" s="213"/>
      <c r="Q98" s="214"/>
      <c r="R98" s="214"/>
      <c r="S98" s="59"/>
      <c r="T98" s="18"/>
      <c r="U98" s="18"/>
      <c r="V98" s="59"/>
      <c r="W98" s="271">
        <v>15</v>
      </c>
      <c r="X98" s="59"/>
      <c r="Y98" s="18"/>
      <c r="Z98" s="18"/>
      <c r="AA98" s="59">
        <v>6</v>
      </c>
      <c r="AB98" s="59"/>
      <c r="AC98" s="18"/>
      <c r="AD98" s="18"/>
      <c r="AE98" s="215">
        <f t="shared" si="6"/>
        <v>0</v>
      </c>
      <c r="AF98" s="214"/>
      <c r="AG98" s="214"/>
      <c r="AH98" s="214"/>
      <c r="AI98" s="214"/>
      <c r="AJ98" s="214"/>
      <c r="AK98" s="214"/>
      <c r="AL98" s="214"/>
      <c r="AM98" s="214"/>
      <c r="AN98" s="214"/>
      <c r="AO98" s="214"/>
      <c r="AP98" s="214"/>
      <c r="AQ98" s="215">
        <f t="shared" si="7"/>
        <v>0</v>
      </c>
      <c r="AR98" s="214"/>
      <c r="AS98" s="215">
        <f t="shared" si="8"/>
        <v>0</v>
      </c>
      <c r="AT98" s="34"/>
      <c r="AU98" s="43"/>
      <c r="AV98" s="309">
        <v>15</v>
      </c>
      <c r="AW98" s="309">
        <v>6</v>
      </c>
      <c r="AX98" s="216"/>
      <c r="AY98" s="213"/>
      <c r="AZ98" s="213"/>
      <c r="BA98" s="213"/>
      <c r="BB98" s="331">
        <f t="shared" si="9"/>
        <v>0</v>
      </c>
      <c r="BC98" s="34"/>
      <c r="BD98" s="43"/>
      <c r="BE98" s="309">
        <v>15</v>
      </c>
      <c r="BF98" s="309">
        <v>6</v>
      </c>
      <c r="BG98" s="216"/>
      <c r="BH98" s="213"/>
      <c r="BI98" s="213"/>
      <c r="BJ98" s="213"/>
      <c r="BK98" s="213">
        <f>(BI98+BJ98)*35%</f>
        <v>0</v>
      </c>
      <c r="BL98" s="217"/>
      <c r="BM98" s="217"/>
      <c r="BN98" s="217"/>
      <c r="BO98" s="213">
        <f t="shared" si="10"/>
        <v>0</v>
      </c>
      <c r="BP98" s="126"/>
    </row>
    <row r="99" spans="1:69" ht="52.5">
      <c r="A99" s="12">
        <v>10</v>
      </c>
      <c r="B99" s="34" t="s">
        <v>96</v>
      </c>
      <c r="C99" s="211" t="s">
        <v>241</v>
      </c>
      <c r="D99" s="224" t="s">
        <v>104</v>
      </c>
      <c r="E99" s="211">
        <v>122631</v>
      </c>
      <c r="F99" s="211" t="s">
        <v>219</v>
      </c>
      <c r="G99" s="35">
        <v>4</v>
      </c>
      <c r="H99" s="211">
        <v>127750</v>
      </c>
      <c r="I99" s="34"/>
      <c r="J99" s="43">
        <v>16</v>
      </c>
      <c r="K99" s="309"/>
      <c r="L99" s="309"/>
      <c r="M99" s="212"/>
      <c r="N99" s="213"/>
      <c r="O99" s="213"/>
      <c r="P99" s="213"/>
      <c r="Q99" s="214"/>
      <c r="R99" s="214"/>
      <c r="S99" s="120"/>
      <c r="T99" s="120"/>
      <c r="U99" s="59">
        <v>15</v>
      </c>
      <c r="V99" s="59"/>
      <c r="W99" s="59">
        <f>(H99/18)*K99</f>
        <v>0</v>
      </c>
      <c r="X99" s="59"/>
      <c r="Y99" s="18"/>
      <c r="Z99" s="18"/>
      <c r="AA99" s="59"/>
      <c r="AB99" s="59"/>
      <c r="AC99" s="18"/>
      <c r="AD99" s="18"/>
      <c r="AE99" s="215">
        <f t="shared" si="6"/>
        <v>0</v>
      </c>
      <c r="AF99" s="214"/>
      <c r="AG99" s="214"/>
      <c r="AH99" s="214"/>
      <c r="AI99" s="214"/>
      <c r="AJ99" s="214"/>
      <c r="AK99" s="214"/>
      <c r="AL99" s="214"/>
      <c r="AM99" s="214"/>
      <c r="AN99" s="214"/>
      <c r="AO99" s="214"/>
      <c r="AP99" s="214"/>
      <c r="AQ99" s="215">
        <f t="shared" si="7"/>
        <v>0</v>
      </c>
      <c r="AR99" s="214"/>
      <c r="AS99" s="215">
        <f t="shared" si="8"/>
        <v>0</v>
      </c>
      <c r="AT99" s="34"/>
      <c r="AU99" s="43">
        <v>16</v>
      </c>
      <c r="AV99" s="309"/>
      <c r="AW99" s="309"/>
      <c r="AX99" s="216"/>
      <c r="AY99" s="213"/>
      <c r="AZ99" s="213"/>
      <c r="BA99" s="213"/>
      <c r="BB99" s="331">
        <f t="shared" si="9"/>
        <v>0</v>
      </c>
      <c r="BC99" s="34"/>
      <c r="BD99" s="43">
        <v>16</v>
      </c>
      <c r="BE99" s="309"/>
      <c r="BF99" s="309"/>
      <c r="BG99" s="216"/>
      <c r="BH99" s="213"/>
      <c r="BI99" s="213"/>
      <c r="BJ99" s="213"/>
      <c r="BK99" s="213">
        <f>BH99*30%</f>
        <v>0</v>
      </c>
      <c r="BL99" s="217"/>
      <c r="BM99" s="217"/>
      <c r="BN99" s="217"/>
      <c r="BO99" s="213">
        <f t="shared" si="10"/>
        <v>0</v>
      </c>
      <c r="BP99" s="126"/>
    </row>
    <row r="100" spans="1:69" ht="25.5">
      <c r="A100" s="12">
        <v>11</v>
      </c>
      <c r="B100" s="174" t="s">
        <v>97</v>
      </c>
      <c r="C100" s="211" t="s">
        <v>44</v>
      </c>
      <c r="D100" s="211" t="s">
        <v>71</v>
      </c>
      <c r="E100" s="211" t="s">
        <v>51</v>
      </c>
      <c r="F100" s="211" t="s">
        <v>74</v>
      </c>
      <c r="G100" s="84">
        <v>37</v>
      </c>
      <c r="H100" s="211">
        <v>172546</v>
      </c>
      <c r="I100" s="34"/>
      <c r="J100" s="43"/>
      <c r="K100" s="34">
        <v>10</v>
      </c>
      <c r="L100" s="34">
        <v>11</v>
      </c>
      <c r="M100" s="212"/>
      <c r="N100" s="213"/>
      <c r="O100" s="213"/>
      <c r="P100" s="213"/>
      <c r="Q100" s="214"/>
      <c r="R100" s="214"/>
      <c r="S100" s="59"/>
      <c r="T100" s="18"/>
      <c r="U100" s="18"/>
      <c r="V100" s="59"/>
      <c r="W100" s="59"/>
      <c r="X100" s="59"/>
      <c r="Y100" s="18"/>
      <c r="Z100" s="18"/>
      <c r="AA100" s="59"/>
      <c r="AB100" s="59"/>
      <c r="AC100" s="18"/>
      <c r="AD100" s="18"/>
      <c r="AE100" s="215">
        <f t="shared" si="6"/>
        <v>0</v>
      </c>
      <c r="AF100" s="214"/>
      <c r="AG100" s="214"/>
      <c r="AH100" s="214"/>
      <c r="AI100" s="214"/>
      <c r="AJ100" s="214"/>
      <c r="AK100" s="214"/>
      <c r="AL100" s="214"/>
      <c r="AM100" s="214"/>
      <c r="AN100" s="214"/>
      <c r="AO100" s="214"/>
      <c r="AP100" s="214"/>
      <c r="AQ100" s="215">
        <f t="shared" si="7"/>
        <v>0</v>
      </c>
      <c r="AR100" s="214"/>
      <c r="AS100" s="215">
        <f t="shared" si="8"/>
        <v>0</v>
      </c>
      <c r="AT100" s="34"/>
      <c r="AU100" s="43"/>
      <c r="AV100" s="34">
        <v>10</v>
      </c>
      <c r="AW100" s="34">
        <v>11</v>
      </c>
      <c r="AX100" s="216"/>
      <c r="AY100" s="213"/>
      <c r="AZ100" s="213"/>
      <c r="BA100" s="213"/>
      <c r="BB100" s="331">
        <f t="shared" si="9"/>
        <v>0</v>
      </c>
      <c r="BC100" s="34"/>
      <c r="BD100" s="43"/>
      <c r="BE100" s="34"/>
      <c r="BF100" s="34"/>
      <c r="BG100" s="216"/>
      <c r="BH100" s="213"/>
      <c r="BI100" s="213"/>
      <c r="BJ100" s="213"/>
      <c r="BK100" s="213"/>
      <c r="BL100" s="217"/>
      <c r="BM100" s="217"/>
      <c r="BN100" s="217"/>
      <c r="BO100" s="213">
        <f t="shared" si="10"/>
        <v>0</v>
      </c>
      <c r="BP100" s="126"/>
    </row>
    <row r="101" spans="1:69" ht="25.5">
      <c r="A101" s="74">
        <v>12</v>
      </c>
      <c r="B101" s="116" t="s">
        <v>97</v>
      </c>
      <c r="C101" s="211" t="s">
        <v>115</v>
      </c>
      <c r="D101" s="211" t="s">
        <v>72</v>
      </c>
      <c r="E101" s="211" t="s">
        <v>68</v>
      </c>
      <c r="F101" s="211" t="s">
        <v>87</v>
      </c>
      <c r="G101" s="35">
        <v>37</v>
      </c>
      <c r="H101" s="211">
        <v>156950</v>
      </c>
      <c r="I101" s="305"/>
      <c r="J101" s="43"/>
      <c r="K101" s="34">
        <v>1</v>
      </c>
      <c r="L101" s="305">
        <v>1</v>
      </c>
      <c r="M101" s="212"/>
      <c r="N101" s="213"/>
      <c r="O101" s="213"/>
      <c r="P101" s="213"/>
      <c r="Q101" s="214"/>
      <c r="R101" s="214"/>
      <c r="S101" s="59"/>
      <c r="T101" s="18"/>
      <c r="U101" s="18"/>
      <c r="V101" s="59"/>
      <c r="W101" s="59"/>
      <c r="X101" s="59"/>
      <c r="Y101" s="18"/>
      <c r="Z101" s="18"/>
      <c r="AA101" s="59"/>
      <c r="AB101" s="59"/>
      <c r="AC101" s="18"/>
      <c r="AD101" s="18"/>
      <c r="AE101" s="215">
        <f t="shared" si="6"/>
        <v>0</v>
      </c>
      <c r="AF101" s="214"/>
      <c r="AG101" s="214"/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5">
        <f t="shared" si="7"/>
        <v>0</v>
      </c>
      <c r="AR101" s="214"/>
      <c r="AS101" s="215">
        <f t="shared" si="8"/>
        <v>0</v>
      </c>
      <c r="AT101" s="305"/>
      <c r="AU101" s="43"/>
      <c r="AV101" s="34">
        <v>1</v>
      </c>
      <c r="AW101" s="305">
        <v>1</v>
      </c>
      <c r="AX101" s="216"/>
      <c r="AY101" s="213"/>
      <c r="AZ101" s="213"/>
      <c r="BA101" s="213"/>
      <c r="BB101" s="331">
        <f t="shared" si="9"/>
        <v>0</v>
      </c>
      <c r="BC101" s="305"/>
      <c r="BD101" s="43"/>
      <c r="BE101" s="34"/>
      <c r="BF101" s="305"/>
      <c r="BG101" s="216"/>
      <c r="BH101" s="213"/>
      <c r="BI101" s="213"/>
      <c r="BJ101" s="213"/>
      <c r="BK101" s="213"/>
      <c r="BL101" s="217"/>
      <c r="BM101" s="217"/>
      <c r="BN101" s="217"/>
      <c r="BO101" s="213">
        <f t="shared" si="10"/>
        <v>0</v>
      </c>
      <c r="BP101" s="126"/>
    </row>
    <row r="102" spans="1:69" ht="38.25">
      <c r="A102" s="12">
        <v>13</v>
      </c>
      <c r="B102" s="179" t="s">
        <v>98</v>
      </c>
      <c r="C102" s="211" t="s">
        <v>204</v>
      </c>
      <c r="D102" s="211" t="s">
        <v>77</v>
      </c>
      <c r="E102" s="211" t="s">
        <v>78</v>
      </c>
      <c r="F102" s="211" t="s">
        <v>260</v>
      </c>
      <c r="G102" s="35">
        <v>8</v>
      </c>
      <c r="H102" s="211">
        <v>158941</v>
      </c>
      <c r="I102" s="305">
        <v>1</v>
      </c>
      <c r="J102" s="34">
        <v>4</v>
      </c>
      <c r="K102" s="34">
        <v>7</v>
      </c>
      <c r="L102" s="305">
        <v>4</v>
      </c>
      <c r="M102" s="212"/>
      <c r="N102" s="213"/>
      <c r="O102" s="213"/>
      <c r="P102" s="213"/>
      <c r="Q102" s="214"/>
      <c r="R102" s="214"/>
      <c r="S102" s="120"/>
      <c r="T102" s="120"/>
      <c r="U102" s="59">
        <v>4</v>
      </c>
      <c r="V102" s="59"/>
      <c r="W102" s="59">
        <v>7</v>
      </c>
      <c r="X102" s="59"/>
      <c r="Y102" s="18"/>
      <c r="Z102" s="18"/>
      <c r="AA102" s="59">
        <v>4</v>
      </c>
      <c r="AB102" s="59"/>
      <c r="AC102" s="18"/>
      <c r="AD102" s="18"/>
      <c r="AE102" s="215">
        <f t="shared" si="6"/>
        <v>0</v>
      </c>
      <c r="AF102" s="214"/>
      <c r="AG102" s="214"/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5">
        <f t="shared" si="7"/>
        <v>0</v>
      </c>
      <c r="AR102" s="214"/>
      <c r="AS102" s="215">
        <f t="shared" si="8"/>
        <v>0</v>
      </c>
      <c r="AT102" s="305"/>
      <c r="AU102" s="34">
        <v>4</v>
      </c>
      <c r="AV102" s="34">
        <v>7</v>
      </c>
      <c r="AW102" s="305">
        <v>4</v>
      </c>
      <c r="AX102" s="216"/>
      <c r="AY102" s="213"/>
      <c r="AZ102" s="213"/>
      <c r="BA102" s="213"/>
      <c r="BB102" s="331">
        <f t="shared" si="9"/>
        <v>0</v>
      </c>
      <c r="BC102" s="305">
        <v>1</v>
      </c>
      <c r="BD102" s="34">
        <v>4</v>
      </c>
      <c r="BE102" s="34">
        <v>7</v>
      </c>
      <c r="BF102" s="305">
        <v>4</v>
      </c>
      <c r="BG102" s="216"/>
      <c r="BH102" s="213"/>
      <c r="BI102" s="213"/>
      <c r="BJ102" s="213"/>
      <c r="BK102" s="213">
        <f>(BH102+BI102+BJ102)*35%</f>
        <v>0</v>
      </c>
      <c r="BL102" s="217"/>
      <c r="BM102" s="217"/>
      <c r="BN102" s="217"/>
      <c r="BO102" s="213">
        <f t="shared" si="10"/>
        <v>0</v>
      </c>
      <c r="BP102" s="126"/>
    </row>
    <row r="103" spans="1:69" ht="25.5">
      <c r="A103" s="12">
        <v>14</v>
      </c>
      <c r="B103" s="116" t="s">
        <v>99</v>
      </c>
      <c r="C103" s="211" t="s">
        <v>116</v>
      </c>
      <c r="D103" s="211" t="s">
        <v>69</v>
      </c>
      <c r="E103" s="211" t="s">
        <v>57</v>
      </c>
      <c r="F103" s="211" t="s">
        <v>74</v>
      </c>
      <c r="G103" s="35">
        <v>13</v>
      </c>
      <c r="H103" s="211">
        <v>164250</v>
      </c>
      <c r="I103" s="305"/>
      <c r="J103" s="34">
        <v>6</v>
      </c>
      <c r="K103" s="43">
        <v>6</v>
      </c>
      <c r="L103" s="306">
        <v>6</v>
      </c>
      <c r="M103" s="212"/>
      <c r="N103" s="213"/>
      <c r="O103" s="213"/>
      <c r="P103" s="213"/>
      <c r="Q103" s="214"/>
      <c r="R103" s="214"/>
      <c r="S103" s="59"/>
      <c r="T103" s="18"/>
      <c r="U103" s="18"/>
      <c r="V103" s="59"/>
      <c r="W103" s="59"/>
      <c r="X103" s="59"/>
      <c r="Y103" s="18"/>
      <c r="Z103" s="18"/>
      <c r="AA103" s="59"/>
      <c r="AB103" s="59"/>
      <c r="AC103" s="18"/>
      <c r="AD103" s="18"/>
      <c r="AE103" s="215">
        <f t="shared" si="6"/>
        <v>0</v>
      </c>
      <c r="AF103" s="214"/>
      <c r="AG103" s="214"/>
      <c r="AH103" s="214"/>
      <c r="AI103" s="214"/>
      <c r="AJ103" s="214"/>
      <c r="AK103" s="214"/>
      <c r="AL103" s="214"/>
      <c r="AM103" s="214"/>
      <c r="AN103" s="214"/>
      <c r="AO103" s="214"/>
      <c r="AP103" s="214"/>
      <c r="AQ103" s="215">
        <f t="shared" si="7"/>
        <v>0</v>
      </c>
      <c r="AR103" s="214"/>
      <c r="AS103" s="215">
        <f t="shared" si="8"/>
        <v>0</v>
      </c>
      <c r="AT103" s="305"/>
      <c r="AU103" s="34">
        <v>6</v>
      </c>
      <c r="AV103" s="43">
        <v>6</v>
      </c>
      <c r="AW103" s="306">
        <v>6</v>
      </c>
      <c r="AX103" s="216"/>
      <c r="AY103" s="213"/>
      <c r="AZ103" s="213"/>
      <c r="BA103" s="213"/>
      <c r="BB103" s="331">
        <f t="shared" si="9"/>
        <v>0</v>
      </c>
      <c r="BC103" s="305"/>
      <c r="BD103" s="34"/>
      <c r="BE103" s="43"/>
      <c r="BF103" s="306"/>
      <c r="BG103" s="216"/>
      <c r="BH103" s="213"/>
      <c r="BI103" s="213"/>
      <c r="BJ103" s="213"/>
      <c r="BK103" s="213"/>
      <c r="BL103" s="217"/>
      <c r="BM103" s="217"/>
      <c r="BN103" s="217"/>
      <c r="BO103" s="213">
        <f t="shared" si="10"/>
        <v>0</v>
      </c>
      <c r="BP103" s="126"/>
    </row>
    <row r="104" spans="1:69" ht="51">
      <c r="A104" s="12">
        <v>15</v>
      </c>
      <c r="B104" s="35" t="s">
        <v>107</v>
      </c>
      <c r="C104" s="212" t="s">
        <v>239</v>
      </c>
      <c r="D104" s="226" t="s">
        <v>108</v>
      </c>
      <c r="E104" s="80" t="s">
        <v>109</v>
      </c>
      <c r="F104" s="212" t="s">
        <v>74</v>
      </c>
      <c r="G104" s="85">
        <v>15.6</v>
      </c>
      <c r="H104" s="211">
        <f t="shared" ref="H104:H113" si="11">H35*1.5</f>
        <v>164250</v>
      </c>
      <c r="I104" s="85"/>
      <c r="J104" s="85">
        <v>4</v>
      </c>
      <c r="K104" s="80">
        <v>9</v>
      </c>
      <c r="L104" s="80">
        <v>4</v>
      </c>
      <c r="M104" s="212"/>
      <c r="N104" s="213"/>
      <c r="O104" s="213"/>
      <c r="P104" s="213"/>
      <c r="Q104" s="30"/>
      <c r="R104" s="30"/>
      <c r="S104" s="59"/>
      <c r="T104" s="57"/>
      <c r="U104" s="57">
        <v>4</v>
      </c>
      <c r="V104" s="285"/>
      <c r="W104" s="59">
        <v>9</v>
      </c>
      <c r="X104" s="285"/>
      <c r="Y104" s="57"/>
      <c r="Z104" s="57"/>
      <c r="AA104" s="59">
        <v>4</v>
      </c>
      <c r="AB104" s="285"/>
      <c r="AC104" s="57"/>
      <c r="AD104" s="57"/>
      <c r="AE104" s="215">
        <f t="shared" si="6"/>
        <v>0</v>
      </c>
      <c r="AF104" s="214"/>
      <c r="AG104" s="214"/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5">
        <f t="shared" si="7"/>
        <v>0</v>
      </c>
      <c r="AR104" s="214"/>
      <c r="AS104" s="215">
        <f t="shared" si="8"/>
        <v>0</v>
      </c>
      <c r="AT104" s="85"/>
      <c r="AU104" s="85">
        <v>4</v>
      </c>
      <c r="AV104" s="80">
        <v>9</v>
      </c>
      <c r="AW104" s="80">
        <v>4</v>
      </c>
      <c r="AX104" s="216"/>
      <c r="AY104" s="213"/>
      <c r="AZ104" s="213"/>
      <c r="BA104" s="213"/>
      <c r="BB104" s="331">
        <f t="shared" si="9"/>
        <v>0</v>
      </c>
      <c r="BC104" s="85"/>
      <c r="BD104" s="85">
        <v>4</v>
      </c>
      <c r="BE104" s="80">
        <v>9</v>
      </c>
      <c r="BF104" s="80">
        <v>4</v>
      </c>
      <c r="BG104" s="216"/>
      <c r="BH104" s="213"/>
      <c r="BI104" s="213"/>
      <c r="BJ104" s="213"/>
      <c r="BK104" s="213">
        <f>(BH104+BI104+BJ104)*30%</f>
        <v>0</v>
      </c>
      <c r="BL104" s="217"/>
      <c r="BM104" s="217"/>
      <c r="BN104" s="217"/>
      <c r="BO104" s="213">
        <f t="shared" si="10"/>
        <v>0</v>
      </c>
      <c r="BP104" s="126"/>
    </row>
    <row r="105" spans="1:69" ht="25.5">
      <c r="A105" s="74">
        <v>16</v>
      </c>
      <c r="B105" s="116" t="s">
        <v>176</v>
      </c>
      <c r="C105" s="179" t="s">
        <v>161</v>
      </c>
      <c r="D105" s="227" t="s">
        <v>110</v>
      </c>
      <c r="E105" s="179" t="s">
        <v>111</v>
      </c>
      <c r="F105" s="179" t="s">
        <v>131</v>
      </c>
      <c r="G105" s="85">
        <v>23</v>
      </c>
      <c r="H105" s="211">
        <f t="shared" si="11"/>
        <v>154959</v>
      </c>
      <c r="I105" s="305"/>
      <c r="J105" s="34">
        <v>7</v>
      </c>
      <c r="K105" s="34"/>
      <c r="L105" s="305"/>
      <c r="M105" s="212"/>
      <c r="N105" s="213"/>
      <c r="O105" s="213"/>
      <c r="P105" s="213"/>
      <c r="Q105" s="214"/>
      <c r="R105" s="30"/>
      <c r="S105" s="120"/>
      <c r="T105" s="120"/>
      <c r="U105" s="59">
        <v>7</v>
      </c>
      <c r="V105" s="59"/>
      <c r="W105" s="59"/>
      <c r="X105" s="59"/>
      <c r="Y105" s="18"/>
      <c r="Z105" s="18"/>
      <c r="AA105" s="59"/>
      <c r="AB105" s="59"/>
      <c r="AC105" s="18"/>
      <c r="AD105" s="18"/>
      <c r="AE105" s="215">
        <f t="shared" si="6"/>
        <v>0</v>
      </c>
      <c r="AF105" s="214"/>
      <c r="AG105" s="214"/>
      <c r="AH105" s="214"/>
      <c r="AI105" s="214"/>
      <c r="AJ105" s="214"/>
      <c r="AK105" s="214"/>
      <c r="AL105" s="214"/>
      <c r="AM105" s="214"/>
      <c r="AN105" s="214"/>
      <c r="AO105" s="214"/>
      <c r="AP105" s="214"/>
      <c r="AQ105" s="215">
        <f t="shared" si="7"/>
        <v>0</v>
      </c>
      <c r="AR105" s="214"/>
      <c r="AS105" s="215">
        <f t="shared" si="8"/>
        <v>0</v>
      </c>
      <c r="AT105" s="305"/>
      <c r="AU105" s="34">
        <v>7</v>
      </c>
      <c r="AV105" s="34"/>
      <c r="AW105" s="305"/>
      <c r="AX105" s="216"/>
      <c r="AY105" s="213"/>
      <c r="AZ105" s="213"/>
      <c r="BA105" s="213"/>
      <c r="BB105" s="331">
        <f t="shared" si="9"/>
        <v>0</v>
      </c>
      <c r="BC105" s="305"/>
      <c r="BD105" s="34"/>
      <c r="BE105" s="34"/>
      <c r="BF105" s="305"/>
      <c r="BG105" s="216"/>
      <c r="BH105" s="213"/>
      <c r="BI105" s="213"/>
      <c r="BJ105" s="213"/>
      <c r="BK105" s="213">
        <f>BH105*35%</f>
        <v>0</v>
      </c>
      <c r="BL105" s="217"/>
      <c r="BM105" s="217"/>
      <c r="BN105" s="217"/>
      <c r="BO105" s="213">
        <f t="shared" si="10"/>
        <v>0</v>
      </c>
      <c r="BP105" s="126"/>
    </row>
    <row r="106" spans="1:69" ht="25.5">
      <c r="A106" s="12">
        <v>17</v>
      </c>
      <c r="B106" s="116" t="s">
        <v>101</v>
      </c>
      <c r="C106" s="179" t="s">
        <v>242</v>
      </c>
      <c r="D106" s="227" t="s">
        <v>128</v>
      </c>
      <c r="E106" s="179" t="s">
        <v>129</v>
      </c>
      <c r="F106" s="179" t="s">
        <v>130</v>
      </c>
      <c r="G106" s="85">
        <v>23</v>
      </c>
      <c r="H106" s="211">
        <f t="shared" si="11"/>
        <v>143346</v>
      </c>
      <c r="I106" s="305"/>
      <c r="J106" s="34">
        <v>9</v>
      </c>
      <c r="K106" s="34"/>
      <c r="L106" s="305"/>
      <c r="M106" s="212"/>
      <c r="N106" s="213"/>
      <c r="O106" s="213"/>
      <c r="P106" s="213"/>
      <c r="Q106" s="214"/>
      <c r="R106" s="30"/>
      <c r="S106" s="120"/>
      <c r="T106" s="120"/>
      <c r="U106" s="59">
        <v>8</v>
      </c>
      <c r="V106" s="59"/>
      <c r="W106" s="59"/>
      <c r="X106" s="59"/>
      <c r="Y106" s="18"/>
      <c r="Z106" s="18"/>
      <c r="AA106" s="59"/>
      <c r="AB106" s="59"/>
      <c r="AC106" s="18"/>
      <c r="AD106" s="18"/>
      <c r="AE106" s="215">
        <f t="shared" si="6"/>
        <v>0</v>
      </c>
      <c r="AF106" s="214"/>
      <c r="AG106" s="214"/>
      <c r="AH106" s="214"/>
      <c r="AI106" s="214"/>
      <c r="AJ106" s="214"/>
      <c r="AK106" s="214"/>
      <c r="AL106" s="214"/>
      <c r="AM106" s="214"/>
      <c r="AN106" s="214"/>
      <c r="AO106" s="214"/>
      <c r="AP106" s="214"/>
      <c r="AQ106" s="215">
        <f t="shared" si="7"/>
        <v>0</v>
      </c>
      <c r="AR106" s="214"/>
      <c r="AS106" s="215">
        <f t="shared" si="8"/>
        <v>0</v>
      </c>
      <c r="AT106" s="305"/>
      <c r="AU106" s="34">
        <v>9</v>
      </c>
      <c r="AV106" s="34"/>
      <c r="AW106" s="305"/>
      <c r="AX106" s="216"/>
      <c r="AY106" s="213"/>
      <c r="AZ106" s="213"/>
      <c r="BA106" s="213"/>
      <c r="BB106" s="331">
        <f t="shared" si="9"/>
        <v>0</v>
      </c>
      <c r="BC106" s="305"/>
      <c r="BD106" s="34">
        <v>9</v>
      </c>
      <c r="BE106" s="34"/>
      <c r="BF106" s="305"/>
      <c r="BG106" s="216"/>
      <c r="BH106" s="213"/>
      <c r="BI106" s="213"/>
      <c r="BJ106" s="213"/>
      <c r="BK106" s="213">
        <f>BH106*35%</f>
        <v>0</v>
      </c>
      <c r="BL106" s="217"/>
      <c r="BM106" s="217"/>
      <c r="BN106" s="217"/>
      <c r="BO106" s="213">
        <f t="shared" si="10"/>
        <v>0</v>
      </c>
      <c r="BP106" s="126"/>
    </row>
    <row r="107" spans="1:69" ht="21">
      <c r="A107" s="107">
        <v>18</v>
      </c>
      <c r="B107" s="93" t="s">
        <v>102</v>
      </c>
      <c r="C107" s="219" t="s">
        <v>105</v>
      </c>
      <c r="D107" s="228" t="s">
        <v>106</v>
      </c>
      <c r="E107" s="220">
        <v>470787</v>
      </c>
      <c r="F107" s="218" t="s">
        <v>259</v>
      </c>
      <c r="G107" s="173">
        <v>3.8</v>
      </c>
      <c r="H107" s="211">
        <v>140359</v>
      </c>
      <c r="I107" s="308"/>
      <c r="J107" s="93"/>
      <c r="K107" s="79">
        <v>9</v>
      </c>
      <c r="L107" s="310">
        <v>0</v>
      </c>
      <c r="M107" s="212"/>
      <c r="N107" s="213"/>
      <c r="O107" s="213"/>
      <c r="P107" s="213"/>
      <c r="Q107" s="30"/>
      <c r="R107" s="30"/>
      <c r="S107" s="60"/>
      <c r="T107" s="108"/>
      <c r="U107" s="108"/>
      <c r="V107" s="286"/>
      <c r="W107" s="60"/>
      <c r="X107" s="286"/>
      <c r="Y107" s="108"/>
      <c r="Z107" s="56"/>
      <c r="AA107" s="60"/>
      <c r="AB107" s="286"/>
      <c r="AC107" s="108"/>
      <c r="AD107" s="108"/>
      <c r="AE107" s="215">
        <f t="shared" si="6"/>
        <v>0</v>
      </c>
      <c r="AF107" s="30"/>
      <c r="AG107" s="214"/>
      <c r="AH107" s="214"/>
      <c r="AI107" s="30"/>
      <c r="AJ107" s="30"/>
      <c r="AK107" s="30"/>
      <c r="AL107" s="30"/>
      <c r="AM107" s="30"/>
      <c r="AN107" s="30"/>
      <c r="AO107" s="30"/>
      <c r="AP107" s="30"/>
      <c r="AQ107" s="215">
        <f t="shared" si="7"/>
        <v>0</v>
      </c>
      <c r="AR107" s="30"/>
      <c r="AS107" s="215">
        <f t="shared" si="8"/>
        <v>0</v>
      </c>
      <c r="AT107" s="308"/>
      <c r="AU107" s="93"/>
      <c r="AV107" s="79">
        <v>9</v>
      </c>
      <c r="AW107" s="310">
        <v>0</v>
      </c>
      <c r="AX107" s="216"/>
      <c r="AY107" s="213"/>
      <c r="AZ107" s="213"/>
      <c r="BA107" s="213"/>
      <c r="BB107" s="331">
        <f t="shared" si="9"/>
        <v>0</v>
      </c>
      <c r="BC107" s="305"/>
      <c r="BD107" s="43"/>
      <c r="BE107" s="34"/>
      <c r="BF107" s="306"/>
      <c r="BG107" s="216"/>
      <c r="BH107" s="213"/>
      <c r="BI107" s="213"/>
      <c r="BJ107" s="213"/>
      <c r="BK107" s="213">
        <f>(BH107+BI107)*35%</f>
        <v>0</v>
      </c>
      <c r="BL107" s="217"/>
      <c r="BM107" s="217"/>
      <c r="BN107" s="217"/>
      <c r="BO107" s="213">
        <f t="shared" si="10"/>
        <v>0</v>
      </c>
      <c r="BP107" s="126"/>
    </row>
    <row r="108" spans="1:69" ht="57.75">
      <c r="A108" s="113">
        <v>19</v>
      </c>
      <c r="B108" s="184" t="s">
        <v>160</v>
      </c>
      <c r="C108" s="185" t="s">
        <v>243</v>
      </c>
      <c r="D108" s="185" t="s">
        <v>163</v>
      </c>
      <c r="E108" s="185" t="s">
        <v>162</v>
      </c>
      <c r="F108" s="211" t="s">
        <v>79</v>
      </c>
      <c r="G108" s="333">
        <v>8.4</v>
      </c>
      <c r="H108" s="211">
        <v>157282</v>
      </c>
      <c r="I108" s="113"/>
      <c r="J108" s="114"/>
      <c r="K108" s="114">
        <v>16</v>
      </c>
      <c r="L108" s="114">
        <v>1</v>
      </c>
      <c r="M108" s="212"/>
      <c r="N108" s="213"/>
      <c r="O108" s="213"/>
      <c r="P108" s="213"/>
      <c r="Q108" s="30"/>
      <c r="R108" s="30"/>
      <c r="S108" s="114"/>
      <c r="T108" s="114"/>
      <c r="U108" s="114"/>
      <c r="V108" s="135"/>
      <c r="W108" s="114">
        <v>15</v>
      </c>
      <c r="X108" s="135"/>
      <c r="Y108" s="114"/>
      <c r="Z108" s="114"/>
      <c r="AA108" s="114">
        <v>1</v>
      </c>
      <c r="AB108" s="135"/>
      <c r="AC108" s="114"/>
      <c r="AD108" s="114"/>
      <c r="AE108" s="215">
        <f t="shared" si="6"/>
        <v>0</v>
      </c>
      <c r="AF108" s="30"/>
      <c r="AG108" s="214"/>
      <c r="AH108" s="30"/>
      <c r="AI108" s="30"/>
      <c r="AJ108" s="30"/>
      <c r="AK108" s="30"/>
      <c r="AL108" s="30"/>
      <c r="AM108" s="30"/>
      <c r="AN108" s="30"/>
      <c r="AO108" s="30"/>
      <c r="AP108" s="30"/>
      <c r="AQ108" s="215">
        <f t="shared" si="7"/>
        <v>0</v>
      </c>
      <c r="AR108" s="30"/>
      <c r="AS108" s="215">
        <f t="shared" si="8"/>
        <v>0</v>
      </c>
      <c r="AT108" s="113"/>
      <c r="AU108" s="114"/>
      <c r="AV108" s="114">
        <v>16</v>
      </c>
      <c r="AW108" s="114">
        <v>1</v>
      </c>
      <c r="AX108" s="216"/>
      <c r="AY108" s="213"/>
      <c r="AZ108" s="213"/>
      <c r="BA108" s="213"/>
      <c r="BB108" s="331">
        <f t="shared" si="9"/>
        <v>0</v>
      </c>
      <c r="BC108" s="306"/>
      <c r="BD108" s="43"/>
      <c r="BE108" s="43">
        <v>16</v>
      </c>
      <c r="BF108" s="43">
        <v>1</v>
      </c>
      <c r="BG108" s="216"/>
      <c r="BH108" s="213"/>
      <c r="BI108" s="213"/>
      <c r="BJ108" s="213"/>
      <c r="BK108" s="213">
        <f>(BI108+BJ108)*30%</f>
        <v>0</v>
      </c>
      <c r="BL108" s="217"/>
      <c r="BM108" s="217"/>
      <c r="BN108" s="217"/>
      <c r="BO108" s="213">
        <f t="shared" si="10"/>
        <v>0</v>
      </c>
      <c r="BP108" s="126"/>
    </row>
    <row r="109" spans="1:69" ht="38.25">
      <c r="A109" s="74">
        <v>20</v>
      </c>
      <c r="B109" s="109" t="s">
        <v>119</v>
      </c>
      <c r="C109" s="229" t="s">
        <v>244</v>
      </c>
      <c r="D109" s="229" t="s">
        <v>121</v>
      </c>
      <c r="E109" s="229" t="s">
        <v>122</v>
      </c>
      <c r="F109" s="225" t="s">
        <v>79</v>
      </c>
      <c r="G109" s="334">
        <v>10.8</v>
      </c>
      <c r="H109" s="211">
        <f t="shared" si="11"/>
        <v>159604.5</v>
      </c>
      <c r="I109" s="311"/>
      <c r="J109" s="109"/>
      <c r="K109" s="109">
        <v>6</v>
      </c>
      <c r="L109" s="109"/>
      <c r="M109" s="212"/>
      <c r="N109" s="213"/>
      <c r="O109" s="213"/>
      <c r="P109" s="213"/>
      <c r="Q109" s="30"/>
      <c r="R109" s="30"/>
      <c r="S109" s="335"/>
      <c r="T109" s="336"/>
      <c r="U109" s="336"/>
      <c r="V109" s="335"/>
      <c r="W109" s="335"/>
      <c r="X109" s="335"/>
      <c r="Y109" s="336"/>
      <c r="Z109" s="336"/>
      <c r="AA109" s="335"/>
      <c r="AB109" s="335"/>
      <c r="AC109" s="336"/>
      <c r="AD109" s="336"/>
      <c r="AE109" s="215">
        <f t="shared" si="6"/>
        <v>0</v>
      </c>
      <c r="AF109" s="298"/>
      <c r="AG109" s="214"/>
      <c r="AH109" s="30"/>
      <c r="AI109" s="30"/>
      <c r="AJ109" s="30"/>
      <c r="AK109" s="30"/>
      <c r="AL109" s="30"/>
      <c r="AM109" s="30"/>
      <c r="AN109" s="30"/>
      <c r="AO109" s="30"/>
      <c r="AP109" s="30"/>
      <c r="AQ109" s="215">
        <f t="shared" si="7"/>
        <v>0</v>
      </c>
      <c r="AR109" s="30"/>
      <c r="AS109" s="215">
        <f t="shared" si="8"/>
        <v>0</v>
      </c>
      <c r="AT109" s="311"/>
      <c r="AU109" s="109"/>
      <c r="AV109" s="109">
        <v>6</v>
      </c>
      <c r="AW109" s="109"/>
      <c r="AX109" s="216"/>
      <c r="AY109" s="213"/>
      <c r="AZ109" s="213"/>
      <c r="BA109" s="213"/>
      <c r="BB109" s="331">
        <f t="shared" si="9"/>
        <v>0</v>
      </c>
      <c r="BC109" s="306"/>
      <c r="BD109" s="43"/>
      <c r="BE109" s="43">
        <v>6</v>
      </c>
      <c r="BF109" s="43"/>
      <c r="BG109" s="216"/>
      <c r="BH109" s="213"/>
      <c r="BI109" s="213"/>
      <c r="BJ109" s="213"/>
      <c r="BK109" s="213">
        <f>BI109*30%</f>
        <v>0</v>
      </c>
      <c r="BL109" s="217"/>
      <c r="BM109" s="217"/>
      <c r="BN109" s="217"/>
      <c r="BO109" s="213">
        <f t="shared" si="10"/>
        <v>0</v>
      </c>
      <c r="BP109" s="126"/>
    </row>
    <row r="110" spans="1:69" ht="38.25">
      <c r="A110" s="74">
        <v>21</v>
      </c>
      <c r="B110" s="43" t="s">
        <v>119</v>
      </c>
      <c r="C110" s="179" t="s">
        <v>125</v>
      </c>
      <c r="D110" s="179" t="s">
        <v>121</v>
      </c>
      <c r="E110" s="179" t="s">
        <v>126</v>
      </c>
      <c r="F110" s="211" t="s">
        <v>76</v>
      </c>
      <c r="G110" s="85">
        <v>10.8</v>
      </c>
      <c r="H110" s="211">
        <v>118459</v>
      </c>
      <c r="I110" s="306"/>
      <c r="J110" s="43"/>
      <c r="K110" s="43">
        <v>10</v>
      </c>
      <c r="L110" s="43">
        <v>5</v>
      </c>
      <c r="M110" s="212"/>
      <c r="N110" s="213"/>
      <c r="O110" s="213"/>
      <c r="P110" s="213"/>
      <c r="Q110" s="30"/>
      <c r="R110" s="30"/>
      <c r="S110" s="317"/>
      <c r="T110" s="318"/>
      <c r="U110" s="318"/>
      <c r="V110" s="317"/>
      <c r="W110" s="317"/>
      <c r="X110" s="317"/>
      <c r="Y110" s="318"/>
      <c r="Z110" s="318"/>
      <c r="AA110" s="317"/>
      <c r="AB110" s="317"/>
      <c r="AC110" s="318"/>
      <c r="AD110" s="318"/>
      <c r="AE110" s="215">
        <f t="shared" si="6"/>
        <v>0</v>
      </c>
      <c r="AF110" s="30"/>
      <c r="AG110" s="214"/>
      <c r="AH110" s="30"/>
      <c r="AI110" s="30"/>
      <c r="AJ110" s="30"/>
      <c r="AK110" s="30"/>
      <c r="AL110" s="30"/>
      <c r="AM110" s="30"/>
      <c r="AN110" s="30"/>
      <c r="AO110" s="30"/>
      <c r="AP110" s="30"/>
      <c r="AQ110" s="215">
        <f t="shared" si="7"/>
        <v>0</v>
      </c>
      <c r="AR110" s="30"/>
      <c r="AS110" s="215">
        <f t="shared" si="8"/>
        <v>0</v>
      </c>
      <c r="AT110" s="306"/>
      <c r="AU110" s="43"/>
      <c r="AV110" s="43">
        <v>10</v>
      </c>
      <c r="AW110" s="43">
        <v>5</v>
      </c>
      <c r="AX110" s="216"/>
      <c r="AY110" s="213"/>
      <c r="AZ110" s="213"/>
      <c r="BA110" s="213"/>
      <c r="BB110" s="331">
        <f t="shared" si="9"/>
        <v>0</v>
      </c>
      <c r="BC110" s="306"/>
      <c r="BD110" s="43"/>
      <c r="BE110" s="43"/>
      <c r="BF110" s="43"/>
      <c r="BG110" s="216"/>
      <c r="BH110" s="213"/>
      <c r="BI110" s="213"/>
      <c r="BJ110" s="213"/>
      <c r="BK110" s="213"/>
      <c r="BL110" s="217"/>
      <c r="BM110" s="217"/>
      <c r="BN110" s="217"/>
      <c r="BO110" s="213">
        <f t="shared" si="10"/>
        <v>0</v>
      </c>
      <c r="BP110" s="232"/>
      <c r="BQ110" s="233"/>
    </row>
    <row r="111" spans="1:69" ht="65.25" customHeight="1">
      <c r="A111" s="12">
        <v>22</v>
      </c>
      <c r="B111" s="43" t="s">
        <v>120</v>
      </c>
      <c r="C111" s="179" t="s">
        <v>112</v>
      </c>
      <c r="D111" s="179" t="s">
        <v>123</v>
      </c>
      <c r="E111" s="179" t="s">
        <v>124</v>
      </c>
      <c r="F111" s="211" t="s">
        <v>76</v>
      </c>
      <c r="G111" s="85">
        <v>3</v>
      </c>
      <c r="H111" s="211">
        <v>114477</v>
      </c>
      <c r="I111" s="306"/>
      <c r="J111" s="43">
        <v>4</v>
      </c>
      <c r="K111" s="43">
        <v>2</v>
      </c>
      <c r="L111" s="43"/>
      <c r="M111" s="212"/>
      <c r="N111" s="213"/>
      <c r="O111" s="213"/>
      <c r="P111" s="213"/>
      <c r="Q111" s="30"/>
      <c r="R111" s="30"/>
      <c r="S111" s="317"/>
      <c r="T111" s="318"/>
      <c r="U111" s="318"/>
      <c r="V111" s="317"/>
      <c r="W111" s="317"/>
      <c r="X111" s="317"/>
      <c r="Y111" s="318"/>
      <c r="Z111" s="318"/>
      <c r="AA111" s="317"/>
      <c r="AB111" s="317"/>
      <c r="AC111" s="318"/>
      <c r="AD111" s="318"/>
      <c r="AE111" s="215">
        <f t="shared" si="6"/>
        <v>0</v>
      </c>
      <c r="AF111" s="30"/>
      <c r="AG111" s="214"/>
      <c r="AH111" s="214"/>
      <c r="AI111" s="30"/>
      <c r="AJ111" s="30"/>
      <c r="AK111" s="30"/>
      <c r="AL111" s="30"/>
      <c r="AM111" s="30"/>
      <c r="AN111" s="30"/>
      <c r="AO111" s="30"/>
      <c r="AP111" s="30"/>
      <c r="AQ111" s="215">
        <f t="shared" si="7"/>
        <v>0</v>
      </c>
      <c r="AR111" s="30"/>
      <c r="AS111" s="215">
        <f t="shared" si="8"/>
        <v>0</v>
      </c>
      <c r="AT111" s="306"/>
      <c r="AU111" s="43">
        <v>4</v>
      </c>
      <c r="AV111" s="43">
        <v>2</v>
      </c>
      <c r="AW111" s="43"/>
      <c r="AX111" s="216"/>
      <c r="AY111" s="213"/>
      <c r="AZ111" s="213"/>
      <c r="BA111" s="213"/>
      <c r="BB111" s="331">
        <f t="shared" si="9"/>
        <v>0</v>
      </c>
      <c r="BC111" s="305"/>
      <c r="BD111" s="43"/>
      <c r="BE111" s="43"/>
      <c r="BF111" s="306"/>
      <c r="BG111" s="216"/>
      <c r="BH111" s="213"/>
      <c r="BI111" s="213"/>
      <c r="BJ111" s="213"/>
      <c r="BK111" s="213"/>
      <c r="BL111" s="217"/>
      <c r="BM111" s="217"/>
      <c r="BN111" s="217"/>
      <c r="BO111" s="213">
        <f t="shared" si="10"/>
        <v>0</v>
      </c>
      <c r="BP111" s="232"/>
      <c r="BQ111" s="233"/>
    </row>
    <row r="112" spans="1:69" ht="25.5">
      <c r="A112" s="12">
        <v>23</v>
      </c>
      <c r="B112" s="34" t="s">
        <v>103</v>
      </c>
      <c r="C112" s="211" t="s">
        <v>84</v>
      </c>
      <c r="D112" s="211" t="s">
        <v>85</v>
      </c>
      <c r="E112" s="211" t="s">
        <v>86</v>
      </c>
      <c r="F112" s="211" t="s">
        <v>113</v>
      </c>
      <c r="G112" s="35">
        <v>23.8</v>
      </c>
      <c r="H112" s="211">
        <f t="shared" si="11"/>
        <v>140028</v>
      </c>
      <c r="I112" s="305">
        <v>23</v>
      </c>
      <c r="J112" s="43"/>
      <c r="K112" s="43"/>
      <c r="L112" s="306"/>
      <c r="M112" s="212"/>
      <c r="N112" s="213"/>
      <c r="O112" s="213"/>
      <c r="P112" s="213"/>
      <c r="Q112" s="217"/>
      <c r="R112" s="217"/>
      <c r="S112" s="59"/>
      <c r="T112" s="55"/>
      <c r="U112" s="55"/>
      <c r="V112" s="283"/>
      <c r="W112" s="59"/>
      <c r="X112" s="283"/>
      <c r="Y112" s="55"/>
      <c r="Z112" s="18"/>
      <c r="AA112" s="59"/>
      <c r="AB112" s="283"/>
      <c r="AC112" s="55"/>
      <c r="AD112" s="55"/>
      <c r="AE112" s="215">
        <f t="shared" si="6"/>
        <v>0</v>
      </c>
      <c r="AF112" s="217"/>
      <c r="AG112" s="214"/>
      <c r="AH112" s="217"/>
      <c r="AI112" s="217"/>
      <c r="AJ112" s="217"/>
      <c r="AK112" s="217"/>
      <c r="AL112" s="217"/>
      <c r="AM112" s="217"/>
      <c r="AN112" s="217"/>
      <c r="AO112" s="217"/>
      <c r="AP112" s="217"/>
      <c r="AQ112" s="215">
        <f t="shared" si="7"/>
        <v>0</v>
      </c>
      <c r="AR112" s="217"/>
      <c r="AS112" s="215">
        <f t="shared" si="8"/>
        <v>0</v>
      </c>
      <c r="AT112" s="305"/>
      <c r="AU112" s="43"/>
      <c r="AV112" s="43"/>
      <c r="AW112" s="306"/>
      <c r="AX112" s="216"/>
      <c r="AY112" s="213"/>
      <c r="AZ112" s="213"/>
      <c r="BA112" s="213"/>
      <c r="BB112" s="331">
        <f t="shared" si="9"/>
        <v>0</v>
      </c>
      <c r="BC112" s="113"/>
      <c r="BD112" s="114"/>
      <c r="BE112" s="114"/>
      <c r="BF112" s="114"/>
      <c r="BG112" s="216"/>
      <c r="BH112" s="213"/>
      <c r="BI112" s="213"/>
      <c r="BJ112" s="213"/>
      <c r="BK112" s="213">
        <f>(BH112+BI112+BJ112)*30%</f>
        <v>0</v>
      </c>
      <c r="BL112" s="217"/>
      <c r="BM112" s="217"/>
      <c r="BN112" s="217"/>
      <c r="BO112" s="213">
        <f t="shared" si="10"/>
        <v>0</v>
      </c>
      <c r="BP112" s="126"/>
    </row>
    <row r="113" spans="1:68" ht="38.25">
      <c r="A113" s="74">
        <v>24</v>
      </c>
      <c r="B113" s="116" t="s">
        <v>141</v>
      </c>
      <c r="C113" s="211" t="s">
        <v>205</v>
      </c>
      <c r="D113" s="179" t="s">
        <v>143</v>
      </c>
      <c r="E113" s="211"/>
      <c r="F113" s="211" t="s">
        <v>83</v>
      </c>
      <c r="G113" s="85">
        <v>6.11</v>
      </c>
      <c r="H113" s="211">
        <f t="shared" si="11"/>
        <v>115804.5</v>
      </c>
      <c r="I113" s="306"/>
      <c r="J113" s="43">
        <v>17</v>
      </c>
      <c r="K113" s="34"/>
      <c r="L113" s="305"/>
      <c r="M113" s="212"/>
      <c r="N113" s="213"/>
      <c r="O113" s="213"/>
      <c r="P113" s="213"/>
      <c r="Q113" s="214"/>
      <c r="R113" s="214"/>
      <c r="S113" s="120"/>
      <c r="T113" s="120"/>
      <c r="U113" s="59">
        <v>14</v>
      </c>
      <c r="V113" s="59"/>
      <c r="W113" s="59"/>
      <c r="X113" s="59"/>
      <c r="Y113" s="18"/>
      <c r="Z113" s="18"/>
      <c r="AA113" s="59"/>
      <c r="AB113" s="59"/>
      <c r="AC113" s="18"/>
      <c r="AD113" s="18"/>
      <c r="AE113" s="215">
        <f t="shared" si="6"/>
        <v>0</v>
      </c>
      <c r="AF113" s="30"/>
      <c r="AG113" s="214"/>
      <c r="AH113" s="214"/>
      <c r="AI113" s="30"/>
      <c r="AJ113" s="30"/>
      <c r="AK113" s="30"/>
      <c r="AL113" s="30"/>
      <c r="AM113" s="30"/>
      <c r="AN113" s="30"/>
      <c r="AO113" s="30"/>
      <c r="AP113" s="30"/>
      <c r="AQ113" s="215">
        <f t="shared" si="7"/>
        <v>0</v>
      </c>
      <c r="AR113" s="30"/>
      <c r="AS113" s="215">
        <f t="shared" si="8"/>
        <v>0</v>
      </c>
      <c r="AT113" s="306"/>
      <c r="AU113" s="43">
        <v>16</v>
      </c>
      <c r="AV113" s="34"/>
      <c r="AW113" s="305"/>
      <c r="AX113" s="216"/>
      <c r="AY113" s="213"/>
      <c r="AZ113" s="213"/>
      <c r="BA113" s="213"/>
      <c r="BB113" s="331">
        <f t="shared" si="9"/>
        <v>0</v>
      </c>
      <c r="BC113" s="306"/>
      <c r="BD113" s="43">
        <v>17</v>
      </c>
      <c r="BE113" s="34"/>
      <c r="BF113" s="305"/>
      <c r="BG113" s="216"/>
      <c r="BH113" s="213"/>
      <c r="BI113" s="213"/>
      <c r="BJ113" s="213"/>
      <c r="BK113" s="213">
        <f>BH113*30%</f>
        <v>0</v>
      </c>
      <c r="BL113" s="217"/>
      <c r="BM113" s="217"/>
      <c r="BN113" s="217"/>
      <c r="BO113" s="213">
        <f t="shared" si="10"/>
        <v>0</v>
      </c>
      <c r="BP113" s="126"/>
    </row>
    <row r="114" spans="1:68" ht="71.25">
      <c r="A114" s="12">
        <v>25</v>
      </c>
      <c r="B114" s="186" t="s">
        <v>168</v>
      </c>
      <c r="C114" s="179" t="s">
        <v>142</v>
      </c>
      <c r="D114" s="230" t="s">
        <v>169</v>
      </c>
      <c r="E114" s="211" t="s">
        <v>170</v>
      </c>
      <c r="F114" s="211" t="s">
        <v>74</v>
      </c>
      <c r="G114" s="85">
        <v>21.1</v>
      </c>
      <c r="H114" s="211">
        <v>169891</v>
      </c>
      <c r="I114" s="305"/>
      <c r="J114" s="43">
        <v>16</v>
      </c>
      <c r="K114" s="43"/>
      <c r="L114" s="306"/>
      <c r="M114" s="212"/>
      <c r="N114" s="213"/>
      <c r="O114" s="213"/>
      <c r="P114" s="213"/>
      <c r="Q114" s="30"/>
      <c r="R114" s="30"/>
      <c r="S114" s="59"/>
      <c r="T114" s="55"/>
      <c r="U114" s="55">
        <v>12</v>
      </c>
      <c r="V114" s="283"/>
      <c r="W114" s="59"/>
      <c r="X114" s="283"/>
      <c r="Y114" s="55"/>
      <c r="Z114" s="18"/>
      <c r="AA114" s="59"/>
      <c r="AB114" s="283"/>
      <c r="AC114" s="55"/>
      <c r="AD114" s="55"/>
      <c r="AE114" s="215">
        <f t="shared" si="6"/>
        <v>0</v>
      </c>
      <c r="AF114" s="30"/>
      <c r="AG114" s="303"/>
      <c r="AH114" s="214"/>
      <c r="AI114" s="30"/>
      <c r="AJ114" s="30"/>
      <c r="AK114" s="30"/>
      <c r="AL114" s="30"/>
      <c r="AM114" s="30"/>
      <c r="AN114" s="30"/>
      <c r="AO114" s="30"/>
      <c r="AP114" s="30"/>
      <c r="AQ114" s="215">
        <f t="shared" si="7"/>
        <v>0</v>
      </c>
      <c r="AR114" s="30"/>
      <c r="AS114" s="215">
        <f t="shared" si="8"/>
        <v>0</v>
      </c>
      <c r="AT114" s="305"/>
      <c r="AU114" s="43">
        <v>16</v>
      </c>
      <c r="AV114" s="43"/>
      <c r="AW114" s="306"/>
      <c r="AX114" s="216"/>
      <c r="AY114" s="213"/>
      <c r="AZ114" s="213"/>
      <c r="BA114" s="213"/>
      <c r="BB114" s="331">
        <f t="shared" si="9"/>
        <v>0</v>
      </c>
      <c r="BC114" s="305"/>
      <c r="BD114" s="43"/>
      <c r="BE114" s="43"/>
      <c r="BF114" s="306"/>
      <c r="BG114" s="216"/>
      <c r="BH114" s="213"/>
      <c r="BI114" s="213"/>
      <c r="BJ114" s="213"/>
      <c r="BK114" s="213"/>
      <c r="BL114" s="217"/>
      <c r="BM114" s="217"/>
      <c r="BN114" s="217"/>
      <c r="BO114" s="213">
        <f t="shared" si="10"/>
        <v>0</v>
      </c>
      <c r="BP114" s="126"/>
    </row>
    <row r="115" spans="1:68" ht="51.75" customHeight="1">
      <c r="A115" s="12">
        <v>26</v>
      </c>
      <c r="B115" s="119" t="s">
        <v>164</v>
      </c>
      <c r="C115" s="211" t="s">
        <v>245</v>
      </c>
      <c r="D115" s="211" t="s">
        <v>165</v>
      </c>
      <c r="E115" s="211" t="s">
        <v>166</v>
      </c>
      <c r="F115" s="231" t="s">
        <v>79</v>
      </c>
      <c r="G115" s="102">
        <v>5</v>
      </c>
      <c r="H115" s="211">
        <v>154628</v>
      </c>
      <c r="I115" s="120"/>
      <c r="J115" s="120"/>
      <c r="K115" s="312">
        <v>15</v>
      </c>
      <c r="L115" s="312">
        <v>5</v>
      </c>
      <c r="M115" s="212"/>
      <c r="N115" s="213"/>
      <c r="O115" s="213"/>
      <c r="P115" s="213"/>
      <c r="Q115" s="30"/>
      <c r="R115" s="30"/>
      <c r="S115" s="120"/>
      <c r="T115" s="120"/>
      <c r="U115" s="120"/>
      <c r="V115" s="287"/>
      <c r="W115" s="114">
        <v>15</v>
      </c>
      <c r="X115" s="287"/>
      <c r="Y115" s="120"/>
      <c r="Z115" s="120"/>
      <c r="AA115" s="120">
        <v>5</v>
      </c>
      <c r="AB115" s="287"/>
      <c r="AC115" s="120"/>
      <c r="AD115" s="120"/>
      <c r="AE115" s="215">
        <f t="shared" si="6"/>
        <v>0</v>
      </c>
      <c r="AF115" s="30"/>
      <c r="AG115" s="214"/>
      <c r="AH115" s="214"/>
      <c r="AI115" s="30"/>
      <c r="AJ115" s="30"/>
      <c r="AK115" s="30"/>
      <c r="AL115" s="30"/>
      <c r="AM115" s="30"/>
      <c r="AN115" s="30"/>
      <c r="AO115" s="30"/>
      <c r="AP115" s="30"/>
      <c r="AQ115" s="215">
        <f t="shared" si="7"/>
        <v>0</v>
      </c>
      <c r="AR115" s="30"/>
      <c r="AS115" s="215">
        <f t="shared" si="8"/>
        <v>0</v>
      </c>
      <c r="AT115" s="120"/>
      <c r="AU115" s="120"/>
      <c r="AV115" s="312">
        <v>15</v>
      </c>
      <c r="AW115" s="312">
        <v>5</v>
      </c>
      <c r="AX115" s="216"/>
      <c r="AY115" s="213"/>
      <c r="AZ115" s="213"/>
      <c r="BA115" s="213"/>
      <c r="BB115" s="331">
        <f t="shared" si="9"/>
        <v>0</v>
      </c>
      <c r="BC115" s="305"/>
      <c r="BD115" s="43"/>
      <c r="BE115" s="43">
        <v>15</v>
      </c>
      <c r="BF115" s="306">
        <v>5</v>
      </c>
      <c r="BG115" s="216"/>
      <c r="BH115" s="213"/>
      <c r="BI115" s="213"/>
      <c r="BJ115" s="213"/>
      <c r="BK115" s="213">
        <f>(BI115+BJ115)*30%</f>
        <v>0</v>
      </c>
      <c r="BL115" s="217"/>
      <c r="BM115" s="217"/>
      <c r="BN115" s="217"/>
      <c r="BO115" s="213">
        <f t="shared" si="10"/>
        <v>0</v>
      </c>
      <c r="BP115" s="126"/>
    </row>
    <row r="116" spans="1:68" ht="33" customHeight="1">
      <c r="A116" s="74">
        <v>27</v>
      </c>
      <c r="B116" s="116" t="s">
        <v>220</v>
      </c>
      <c r="C116" s="179" t="s">
        <v>132</v>
      </c>
      <c r="D116" s="226" t="s">
        <v>133</v>
      </c>
      <c r="E116" s="80"/>
      <c r="F116" s="211" t="s">
        <v>134</v>
      </c>
      <c r="G116" s="85">
        <v>12.3</v>
      </c>
      <c r="H116" s="211">
        <v>118459</v>
      </c>
      <c r="I116" s="305"/>
      <c r="J116" s="43"/>
      <c r="K116" s="34">
        <v>5</v>
      </c>
      <c r="L116" s="306">
        <v>4</v>
      </c>
      <c r="M116" s="212"/>
      <c r="N116" s="213"/>
      <c r="O116" s="213"/>
      <c r="P116" s="213"/>
      <c r="Q116" s="30"/>
      <c r="R116" s="30"/>
      <c r="S116" s="59"/>
      <c r="T116" s="55"/>
      <c r="U116" s="55"/>
      <c r="V116" s="283"/>
      <c r="W116" s="59">
        <v>5</v>
      </c>
      <c r="X116" s="283"/>
      <c r="Y116" s="55"/>
      <c r="Z116" s="18"/>
      <c r="AA116" s="59">
        <v>4</v>
      </c>
      <c r="AB116" s="283"/>
      <c r="AC116" s="55"/>
      <c r="AD116" s="55"/>
      <c r="AE116" s="215">
        <f t="shared" si="6"/>
        <v>0</v>
      </c>
      <c r="AF116" s="30"/>
      <c r="AG116" s="303"/>
      <c r="AH116" s="214"/>
      <c r="AI116" s="30"/>
      <c r="AJ116" s="30"/>
      <c r="AK116" s="30"/>
      <c r="AL116" s="30"/>
      <c r="AM116" s="30"/>
      <c r="AN116" s="30"/>
      <c r="AO116" s="30"/>
      <c r="AP116" s="30"/>
      <c r="AQ116" s="215">
        <f t="shared" si="7"/>
        <v>0</v>
      </c>
      <c r="AR116" s="30"/>
      <c r="AS116" s="215">
        <f t="shared" si="8"/>
        <v>0</v>
      </c>
      <c r="AT116" s="305"/>
      <c r="AU116" s="43"/>
      <c r="AV116" s="34">
        <v>5</v>
      </c>
      <c r="AW116" s="306">
        <v>4</v>
      </c>
      <c r="AX116" s="216"/>
      <c r="AY116" s="213"/>
      <c r="AZ116" s="213"/>
      <c r="BA116" s="213"/>
      <c r="BB116" s="331">
        <f t="shared" si="9"/>
        <v>0</v>
      </c>
      <c r="BC116" s="305"/>
      <c r="BD116" s="43"/>
      <c r="BE116" s="43"/>
      <c r="BF116" s="306"/>
      <c r="BG116" s="216"/>
      <c r="BH116" s="213"/>
      <c r="BI116" s="213"/>
      <c r="BJ116" s="213"/>
      <c r="BK116" s="213"/>
      <c r="BL116" s="217"/>
      <c r="BM116" s="217"/>
      <c r="BN116" s="217"/>
      <c r="BO116" s="213">
        <f t="shared" si="10"/>
        <v>0</v>
      </c>
      <c r="BP116" s="126"/>
    </row>
    <row r="117" spans="1:68" ht="25.5" customHeight="1">
      <c r="A117" s="74">
        <v>28</v>
      </c>
      <c r="B117" s="116" t="s">
        <v>220</v>
      </c>
      <c r="C117" s="179" t="s">
        <v>226</v>
      </c>
      <c r="D117" s="179" t="s">
        <v>227</v>
      </c>
      <c r="E117" s="179"/>
      <c r="F117" s="211" t="s">
        <v>252</v>
      </c>
      <c r="G117" s="85">
        <v>12.3</v>
      </c>
      <c r="H117" s="211">
        <v>159605</v>
      </c>
      <c r="I117" s="306"/>
      <c r="J117" s="43"/>
      <c r="K117" s="43">
        <v>7</v>
      </c>
      <c r="L117" s="43">
        <v>2</v>
      </c>
      <c r="M117" s="212"/>
      <c r="N117" s="213"/>
      <c r="O117" s="213"/>
      <c r="P117" s="213"/>
      <c r="Q117" s="30"/>
      <c r="R117" s="30"/>
      <c r="S117" s="317"/>
      <c r="T117" s="318"/>
      <c r="U117" s="318"/>
      <c r="V117" s="317"/>
      <c r="W117" s="317"/>
      <c r="X117" s="317"/>
      <c r="Y117" s="318"/>
      <c r="Z117" s="318"/>
      <c r="AA117" s="317"/>
      <c r="AB117" s="317"/>
      <c r="AC117" s="318"/>
      <c r="AD117" s="318"/>
      <c r="AE117" s="215">
        <f t="shared" si="6"/>
        <v>0</v>
      </c>
      <c r="AF117" s="30"/>
      <c r="AG117" s="214"/>
      <c r="AH117" s="30"/>
      <c r="AI117" s="30"/>
      <c r="AJ117" s="30"/>
      <c r="AK117" s="30"/>
      <c r="AL117" s="30"/>
      <c r="AM117" s="30"/>
      <c r="AN117" s="30"/>
      <c r="AO117" s="30"/>
      <c r="AP117" s="30"/>
      <c r="AQ117" s="215">
        <f t="shared" si="7"/>
        <v>0</v>
      </c>
      <c r="AR117" s="30"/>
      <c r="AS117" s="215">
        <f t="shared" si="8"/>
        <v>0</v>
      </c>
      <c r="AT117" s="306"/>
      <c r="AU117" s="43"/>
      <c r="AV117" s="43">
        <v>7</v>
      </c>
      <c r="AW117" s="43">
        <v>2</v>
      </c>
      <c r="AX117" s="216"/>
      <c r="AY117" s="213"/>
      <c r="AZ117" s="213"/>
      <c r="BA117" s="213"/>
      <c r="BB117" s="331">
        <f t="shared" si="9"/>
        <v>0</v>
      </c>
      <c r="BC117" s="305"/>
      <c r="BD117" s="43"/>
      <c r="BE117" s="43">
        <v>7</v>
      </c>
      <c r="BF117" s="306">
        <v>2</v>
      </c>
      <c r="BG117" s="216"/>
      <c r="BH117" s="213"/>
      <c r="BI117" s="213"/>
      <c r="BJ117" s="213"/>
      <c r="BK117" s="213">
        <f>(BI117+BJ117)*35%</f>
        <v>0</v>
      </c>
      <c r="BL117" s="217"/>
      <c r="BM117" s="217"/>
      <c r="BN117" s="217"/>
      <c r="BO117" s="213">
        <f t="shared" si="10"/>
        <v>0</v>
      </c>
      <c r="BP117" s="126"/>
    </row>
    <row r="118" spans="1:68" ht="45" customHeight="1">
      <c r="A118" s="74">
        <v>29</v>
      </c>
      <c r="B118" s="116" t="s">
        <v>171</v>
      </c>
      <c r="C118" s="179" t="s">
        <v>206</v>
      </c>
      <c r="D118" s="179" t="s">
        <v>172</v>
      </c>
      <c r="E118" s="179" t="s">
        <v>173</v>
      </c>
      <c r="F118" s="211" t="s">
        <v>181</v>
      </c>
      <c r="G118" s="337" t="s">
        <v>248</v>
      </c>
      <c r="H118" s="211">
        <v>131732</v>
      </c>
      <c r="I118" s="306"/>
      <c r="J118" s="313">
        <v>2.5</v>
      </c>
      <c r="K118" s="43">
        <v>8</v>
      </c>
      <c r="L118" s="43">
        <v>5</v>
      </c>
      <c r="M118" s="212"/>
      <c r="N118" s="213"/>
      <c r="O118" s="213"/>
      <c r="P118" s="213"/>
      <c r="Q118" s="214"/>
      <c r="R118" s="214"/>
      <c r="S118" s="317"/>
      <c r="T118" s="318"/>
      <c r="U118" s="318"/>
      <c r="V118" s="317"/>
      <c r="W118" s="317"/>
      <c r="X118" s="317"/>
      <c r="Y118" s="318"/>
      <c r="Z118" s="318"/>
      <c r="AA118" s="317"/>
      <c r="AB118" s="317"/>
      <c r="AC118" s="318"/>
      <c r="AD118" s="318"/>
      <c r="AE118" s="215">
        <f t="shared" si="6"/>
        <v>0</v>
      </c>
      <c r="AF118" s="30"/>
      <c r="AG118" s="214"/>
      <c r="AH118" s="214"/>
      <c r="AI118" s="30"/>
      <c r="AJ118" s="30"/>
      <c r="AK118" s="30"/>
      <c r="AL118" s="30"/>
      <c r="AM118" s="30"/>
      <c r="AN118" s="30"/>
      <c r="AO118" s="30"/>
      <c r="AP118" s="30"/>
      <c r="AQ118" s="215">
        <f t="shared" si="7"/>
        <v>0</v>
      </c>
      <c r="AR118" s="30"/>
      <c r="AS118" s="215">
        <f t="shared" si="8"/>
        <v>0</v>
      </c>
      <c r="AT118" s="306"/>
      <c r="AU118" s="313">
        <v>2.5</v>
      </c>
      <c r="AV118" s="43">
        <v>8</v>
      </c>
      <c r="AW118" s="43">
        <v>5</v>
      </c>
      <c r="AX118" s="216"/>
      <c r="AY118" s="213"/>
      <c r="AZ118" s="213"/>
      <c r="BA118" s="213"/>
      <c r="BB118" s="331">
        <f t="shared" si="9"/>
        <v>0</v>
      </c>
      <c r="BC118" s="305"/>
      <c r="BD118" s="313">
        <v>2.5</v>
      </c>
      <c r="BE118" s="43">
        <v>8</v>
      </c>
      <c r="BF118" s="314">
        <v>5</v>
      </c>
      <c r="BG118" s="216"/>
      <c r="BH118" s="213"/>
      <c r="BI118" s="213"/>
      <c r="BJ118" s="213"/>
      <c r="BK118" s="213">
        <f>(BH118+BI118+BJ118)*35%</f>
        <v>0</v>
      </c>
      <c r="BL118" s="217"/>
      <c r="BM118" s="217"/>
      <c r="BN118" s="217"/>
      <c r="BO118" s="213">
        <f t="shared" si="10"/>
        <v>0</v>
      </c>
      <c r="BP118" s="126"/>
    </row>
    <row r="119" spans="1:68" ht="45" customHeight="1">
      <c r="A119" s="74">
        <v>30</v>
      </c>
      <c r="B119" s="180" t="s">
        <v>228</v>
      </c>
      <c r="C119" s="225" t="s">
        <v>229</v>
      </c>
      <c r="D119" s="225" t="s">
        <v>230</v>
      </c>
      <c r="E119" s="225"/>
      <c r="F119" s="211" t="s">
        <v>251</v>
      </c>
      <c r="G119" s="338">
        <v>13.11</v>
      </c>
      <c r="H119" s="211">
        <v>135714</v>
      </c>
      <c r="I119" s="105"/>
      <c r="J119" s="315"/>
      <c r="K119" s="315">
        <v>8</v>
      </c>
      <c r="L119" s="316"/>
      <c r="M119" s="212"/>
      <c r="N119" s="213"/>
      <c r="O119" s="213"/>
      <c r="P119" s="213"/>
      <c r="Q119" s="30"/>
      <c r="R119" s="30"/>
      <c r="S119" s="13"/>
      <c r="T119" s="15"/>
      <c r="U119" s="15"/>
      <c r="V119" s="319"/>
      <c r="W119" s="13"/>
      <c r="X119" s="319"/>
      <c r="Y119" s="15"/>
      <c r="Z119" s="13"/>
      <c r="AA119" s="13"/>
      <c r="AB119" s="319"/>
      <c r="AC119" s="15"/>
      <c r="AD119" s="15"/>
      <c r="AE119" s="215">
        <f t="shared" ref="AE119" si="12">M119+N119+O119+P119+T119+V119+X119+Z119+AB119</f>
        <v>0</v>
      </c>
      <c r="AF119" s="30"/>
      <c r="AG119" s="30"/>
      <c r="AH119" s="214"/>
      <c r="AI119" s="30"/>
      <c r="AJ119" s="30"/>
      <c r="AK119" s="30"/>
      <c r="AL119" s="30"/>
      <c r="AM119" s="30"/>
      <c r="AN119" s="30"/>
      <c r="AO119" s="30"/>
      <c r="AP119" s="30"/>
      <c r="AQ119" s="215">
        <f t="shared" ref="AQ119" si="13">(M119+N119+O119+P119+AP119)*10%</f>
        <v>0</v>
      </c>
      <c r="AR119" s="30"/>
      <c r="AS119" s="215">
        <f t="shared" ref="AS119" si="14">AE119+AF119+AG119+AH119+AP119+AQ119</f>
        <v>0</v>
      </c>
      <c r="AT119" s="105"/>
      <c r="AU119" s="315"/>
      <c r="AV119" s="315">
        <v>8</v>
      </c>
      <c r="AW119" s="316"/>
      <c r="AX119" s="216"/>
      <c r="AY119" s="213"/>
      <c r="AZ119" s="213"/>
      <c r="BA119" s="213"/>
      <c r="BB119" s="331">
        <f t="shared" ref="BB119" si="15">(AY119+AZ119+BA119)*30%</f>
        <v>0</v>
      </c>
      <c r="BC119" s="42"/>
      <c r="BD119" s="16"/>
      <c r="BE119" s="16"/>
      <c r="BF119" s="37"/>
      <c r="BG119" s="216"/>
      <c r="BH119" s="213"/>
      <c r="BI119" s="213"/>
      <c r="BJ119" s="213"/>
      <c r="BK119" s="213"/>
      <c r="BL119" s="217"/>
      <c r="BM119" s="217"/>
      <c r="BN119" s="217"/>
      <c r="BO119" s="213">
        <f t="shared" ref="BO119" si="16">AS119+BB119+BK119+BL119+BM119+BN119</f>
        <v>0</v>
      </c>
      <c r="BP119" s="126"/>
    </row>
    <row r="120" spans="1:68" ht="39.75" customHeight="1">
      <c r="A120" s="12">
        <v>31</v>
      </c>
      <c r="B120" s="322" t="s">
        <v>258</v>
      </c>
      <c r="C120" s="179" t="s">
        <v>246</v>
      </c>
      <c r="D120" s="179"/>
      <c r="E120" s="188"/>
      <c r="F120" s="211" t="s">
        <v>79</v>
      </c>
      <c r="G120" s="80">
        <v>7.9</v>
      </c>
      <c r="H120" s="211">
        <v>157282</v>
      </c>
      <c r="I120" s="305"/>
      <c r="J120" s="43"/>
      <c r="K120" s="43">
        <v>10</v>
      </c>
      <c r="L120" s="314">
        <v>4</v>
      </c>
      <c r="M120" s="212"/>
      <c r="N120" s="213"/>
      <c r="O120" s="213"/>
      <c r="P120" s="213"/>
      <c r="Q120" s="30"/>
      <c r="R120" s="30"/>
      <c r="S120" s="59"/>
      <c r="T120" s="55"/>
      <c r="U120" s="55"/>
      <c r="V120" s="283"/>
      <c r="W120" s="59">
        <v>10</v>
      </c>
      <c r="X120" s="283"/>
      <c r="Y120" s="283"/>
      <c r="Z120" s="59"/>
      <c r="AA120" s="59">
        <v>4</v>
      </c>
      <c r="AB120" s="283"/>
      <c r="AC120" s="59"/>
      <c r="AD120" s="283">
        <f>AC120*M129</f>
        <v>0</v>
      </c>
      <c r="AE120" s="215">
        <f t="shared" si="6"/>
        <v>0</v>
      </c>
      <c r="AF120" s="30"/>
      <c r="AG120" s="214"/>
      <c r="AH120" s="214"/>
      <c r="AI120" s="30"/>
      <c r="AJ120" s="30"/>
      <c r="AK120" s="30"/>
      <c r="AL120" s="30"/>
      <c r="AM120" s="30"/>
      <c r="AN120" s="30"/>
      <c r="AO120" s="30"/>
      <c r="AP120" s="30"/>
      <c r="AQ120" s="215">
        <f t="shared" si="7"/>
        <v>0</v>
      </c>
      <c r="AR120" s="30"/>
      <c r="AS120" s="215">
        <f t="shared" si="8"/>
        <v>0</v>
      </c>
      <c r="AT120" s="305"/>
      <c r="AU120" s="43"/>
      <c r="AV120" s="43">
        <v>10</v>
      </c>
      <c r="AW120" s="314">
        <v>4</v>
      </c>
      <c r="AX120" s="216"/>
      <c r="AY120" s="213"/>
      <c r="AZ120" s="213"/>
      <c r="BA120" s="213"/>
      <c r="BB120" s="331">
        <f t="shared" si="9"/>
        <v>0</v>
      </c>
      <c r="BC120" s="305"/>
      <c r="BD120" s="43"/>
      <c r="BE120" s="43">
        <v>10</v>
      </c>
      <c r="BF120" s="314">
        <v>4</v>
      </c>
      <c r="BG120" s="216"/>
      <c r="BH120" s="213"/>
      <c r="BI120" s="213"/>
      <c r="BJ120" s="213"/>
      <c r="BK120" s="213">
        <f>(BI120+BJ120)*30%</f>
        <v>0</v>
      </c>
      <c r="BL120" s="217"/>
      <c r="BM120" s="217"/>
      <c r="BN120" s="217"/>
      <c r="BO120" s="213">
        <f t="shared" si="10"/>
        <v>0</v>
      </c>
      <c r="BP120" s="126"/>
    </row>
    <row r="121" spans="1:68" ht="29.25" customHeight="1">
      <c r="A121" s="74">
        <v>32</v>
      </c>
      <c r="B121" s="304"/>
      <c r="C121" s="225" t="s">
        <v>136</v>
      </c>
      <c r="D121" s="225"/>
      <c r="E121" s="225"/>
      <c r="F121" s="211" t="s">
        <v>153</v>
      </c>
      <c r="G121" s="35">
        <v>4</v>
      </c>
      <c r="H121" s="211">
        <v>140359</v>
      </c>
      <c r="I121" s="42"/>
      <c r="J121" s="16"/>
      <c r="K121" s="16">
        <v>6</v>
      </c>
      <c r="L121" s="37">
        <v>3</v>
      </c>
      <c r="M121" s="212"/>
      <c r="N121" s="213"/>
      <c r="O121" s="213"/>
      <c r="P121" s="213"/>
      <c r="Q121" s="30"/>
      <c r="R121" s="30"/>
      <c r="S121" s="13"/>
      <c r="T121" s="15"/>
      <c r="U121" s="15"/>
      <c r="V121" s="319"/>
      <c r="W121" s="13">
        <v>6</v>
      </c>
      <c r="X121" s="319"/>
      <c r="Y121" s="15"/>
      <c r="Z121" s="13"/>
      <c r="AA121" s="13">
        <v>3</v>
      </c>
      <c r="AB121" s="319"/>
      <c r="AC121" s="15"/>
      <c r="AD121" s="15"/>
      <c r="AE121" s="215">
        <f t="shared" si="6"/>
        <v>0</v>
      </c>
      <c r="AF121" s="30"/>
      <c r="AG121" s="30"/>
      <c r="AH121" s="214"/>
      <c r="AI121" s="30"/>
      <c r="AJ121" s="30"/>
      <c r="AK121" s="30"/>
      <c r="AL121" s="30"/>
      <c r="AM121" s="30"/>
      <c r="AN121" s="30"/>
      <c r="AO121" s="30"/>
      <c r="AP121" s="30"/>
      <c r="AQ121" s="215">
        <f t="shared" si="7"/>
        <v>0</v>
      </c>
      <c r="AR121" s="30"/>
      <c r="AS121" s="215">
        <f t="shared" si="8"/>
        <v>0</v>
      </c>
      <c r="AT121" s="42"/>
      <c r="AU121" s="16"/>
      <c r="AV121" s="16">
        <v>6</v>
      </c>
      <c r="AW121" s="37">
        <v>3</v>
      </c>
      <c r="AX121" s="216"/>
      <c r="AY121" s="213"/>
      <c r="AZ121" s="213"/>
      <c r="BA121" s="213"/>
      <c r="BB121" s="331">
        <f t="shared" si="9"/>
        <v>0</v>
      </c>
      <c r="BC121" s="42"/>
      <c r="BD121" s="16"/>
      <c r="BE121" s="16"/>
      <c r="BF121" s="37"/>
      <c r="BG121" s="216"/>
      <c r="BH121" s="213"/>
      <c r="BI121" s="213"/>
      <c r="BJ121" s="213"/>
      <c r="BK121" s="213">
        <f>BH121*35%</f>
        <v>0</v>
      </c>
      <c r="BL121" s="217"/>
      <c r="BM121" s="217"/>
      <c r="BN121" s="217"/>
      <c r="BO121" s="213">
        <f t="shared" si="10"/>
        <v>0</v>
      </c>
      <c r="BP121" s="126"/>
    </row>
    <row r="122" spans="1:68">
      <c r="A122" s="12"/>
      <c r="B122" s="16" t="s">
        <v>53</v>
      </c>
      <c r="C122" s="189"/>
      <c r="D122" s="16"/>
      <c r="E122" s="16"/>
      <c r="F122" s="190"/>
      <c r="G122" s="104"/>
      <c r="H122" s="190"/>
      <c r="I122" s="105">
        <f>SUM(I90:I121)</f>
        <v>24</v>
      </c>
      <c r="J122" s="323">
        <v>100.5</v>
      </c>
      <c r="K122" s="105">
        <f t="shared" ref="K122:P122" si="17">SUM(K90:K121)</f>
        <v>167</v>
      </c>
      <c r="L122" s="105">
        <f t="shared" si="17"/>
        <v>76</v>
      </c>
      <c r="M122" s="42">
        <f t="shared" si="17"/>
        <v>0</v>
      </c>
      <c r="N122" s="134">
        <f t="shared" si="17"/>
        <v>0</v>
      </c>
      <c r="O122" s="134">
        <f t="shared" si="17"/>
        <v>0</v>
      </c>
      <c r="P122" s="134">
        <f t="shared" si="17"/>
        <v>0</v>
      </c>
      <c r="Q122" s="134"/>
      <c r="R122" s="134"/>
      <c r="S122" s="134"/>
      <c r="T122" s="134"/>
      <c r="U122" s="134"/>
      <c r="V122" s="134">
        <f>SUM(V90:V121)</f>
        <v>0</v>
      </c>
      <c r="W122" s="134"/>
      <c r="X122" s="134">
        <f>SUM(X90:X121)</f>
        <v>0</v>
      </c>
      <c r="Y122" s="134"/>
      <c r="Z122" s="134"/>
      <c r="AA122" s="134"/>
      <c r="AB122" s="134">
        <f>SUM(AB90:AB121)</f>
        <v>0</v>
      </c>
      <c r="AC122" s="134"/>
      <c r="AD122" s="134">
        <f>SUM(AD90:AD121)</f>
        <v>0</v>
      </c>
      <c r="AE122" s="134">
        <f>SUM(AE90:AE121)</f>
        <v>0</v>
      </c>
      <c r="AF122" s="134">
        <f>SUM(AF90:AF121)</f>
        <v>0</v>
      </c>
      <c r="AG122" s="134">
        <f>SUM(AG90:AG121)</f>
        <v>0</v>
      </c>
      <c r="AH122" s="134">
        <f>SUM(AH91:AH121)</f>
        <v>0</v>
      </c>
      <c r="AI122" s="42">
        <f t="shared" ref="AI122:AR122" si="18">SUM(AI90:AI121)</f>
        <v>0</v>
      </c>
      <c r="AJ122" s="42">
        <f t="shared" si="18"/>
        <v>0</v>
      </c>
      <c r="AK122" s="42">
        <f t="shared" si="18"/>
        <v>0</v>
      </c>
      <c r="AL122" s="42">
        <f t="shared" si="18"/>
        <v>0</v>
      </c>
      <c r="AM122" s="42">
        <f t="shared" si="18"/>
        <v>0</v>
      </c>
      <c r="AN122" s="42">
        <f t="shared" si="18"/>
        <v>0</v>
      </c>
      <c r="AO122" s="42">
        <f t="shared" si="18"/>
        <v>0</v>
      </c>
      <c r="AP122" s="134">
        <f>SUM(AP90:AP121)</f>
        <v>0</v>
      </c>
      <c r="AQ122" s="134">
        <f>SUM(AQ90:AQ121)</f>
        <v>0</v>
      </c>
      <c r="AR122" s="134">
        <f t="shared" si="18"/>
        <v>0</v>
      </c>
      <c r="AS122" s="134">
        <f>SUM(AS90:AS121)</f>
        <v>0</v>
      </c>
      <c r="AT122" s="105">
        <f>SUM(AT90:AT121)</f>
        <v>0</v>
      </c>
      <c r="AU122" s="105">
        <f>SUM(AU90:AU121)</f>
        <v>99.5</v>
      </c>
      <c r="AV122" s="105">
        <f>SUM(AV90:AV121)</f>
        <v>167</v>
      </c>
      <c r="AW122" s="105">
        <f>SUM(AW90:AW121)</f>
        <v>76</v>
      </c>
      <c r="AX122" s="171">
        <f t="shared" ref="AX122" si="19">H122/24*AT122</f>
        <v>0</v>
      </c>
      <c r="AY122" s="134">
        <f t="shared" ref="AY122:BO122" si="20">SUM(AY90:AY121)</f>
        <v>0</v>
      </c>
      <c r="AZ122" s="134">
        <f t="shared" si="20"/>
        <v>0</v>
      </c>
      <c r="BA122" s="134">
        <f t="shared" si="20"/>
        <v>0</v>
      </c>
      <c r="BB122" s="134">
        <f t="shared" si="20"/>
        <v>0</v>
      </c>
      <c r="BC122" s="42">
        <f t="shared" si="20"/>
        <v>1</v>
      </c>
      <c r="BD122" s="42">
        <f t="shared" si="20"/>
        <v>56.5</v>
      </c>
      <c r="BE122" s="42">
        <f t="shared" si="20"/>
        <v>104</v>
      </c>
      <c r="BF122" s="42">
        <f t="shared" si="20"/>
        <v>38</v>
      </c>
      <c r="BG122" s="134">
        <f t="shared" si="20"/>
        <v>0</v>
      </c>
      <c r="BH122" s="134">
        <f t="shared" si="20"/>
        <v>0</v>
      </c>
      <c r="BI122" s="134">
        <f t="shared" si="20"/>
        <v>0</v>
      </c>
      <c r="BJ122" s="134">
        <f t="shared" si="20"/>
        <v>0</v>
      </c>
      <c r="BK122" s="134">
        <f t="shared" si="20"/>
        <v>0</v>
      </c>
      <c r="BL122" s="42">
        <f t="shared" si="20"/>
        <v>0</v>
      </c>
      <c r="BM122" s="42">
        <f t="shared" si="20"/>
        <v>0</v>
      </c>
      <c r="BN122" s="42">
        <f t="shared" si="20"/>
        <v>0</v>
      </c>
      <c r="BO122" s="213">
        <f t="shared" si="20"/>
        <v>0</v>
      </c>
      <c r="BP122" s="126"/>
    </row>
    <row r="123" spans="1:68" ht="15.75">
      <c r="A123" s="98"/>
      <c r="B123" s="191"/>
      <c r="C123" s="409" t="s">
        <v>55</v>
      </c>
      <c r="D123" s="410"/>
      <c r="E123" s="410"/>
      <c r="F123" s="200"/>
      <c r="G123" s="201"/>
      <c r="H123" s="201"/>
      <c r="I123" s="201"/>
      <c r="J123" s="201"/>
      <c r="K123" s="201"/>
      <c r="L123" s="201"/>
      <c r="M123" s="201"/>
      <c r="N123" s="200"/>
      <c r="O123" s="200"/>
      <c r="P123" s="200"/>
      <c r="Q123" s="200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409" t="s">
        <v>253</v>
      </c>
      <c r="AC123" s="410"/>
      <c r="AD123" s="410"/>
      <c r="AE123" s="414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193"/>
      <c r="AQ123" s="29"/>
      <c r="AR123" s="28"/>
      <c r="AS123" s="75"/>
      <c r="AT123" s="194"/>
      <c r="AU123" s="194"/>
      <c r="AV123" s="194"/>
      <c r="AW123" s="194"/>
      <c r="AX123" s="194"/>
      <c r="AY123" s="194"/>
      <c r="AZ123" s="194"/>
      <c r="BA123" s="194"/>
      <c r="BB123" s="194"/>
      <c r="BC123" s="194"/>
      <c r="BD123" s="194"/>
      <c r="BE123" s="194"/>
      <c r="BF123" s="194"/>
      <c r="BG123" s="194"/>
      <c r="BH123" s="194"/>
      <c r="BI123" s="194"/>
      <c r="BJ123" s="194"/>
      <c r="BK123" s="194"/>
      <c r="BL123" s="194"/>
      <c r="BM123" s="194"/>
      <c r="BN123" s="194"/>
      <c r="BO123" s="195"/>
      <c r="BP123" s="126"/>
    </row>
    <row r="124" spans="1:68" ht="15.75">
      <c r="A124" s="76"/>
      <c r="B124" s="161"/>
      <c r="C124" s="201"/>
      <c r="D124" s="200"/>
      <c r="E124" s="200"/>
      <c r="F124" s="200"/>
      <c r="G124" s="201"/>
      <c r="H124" s="201"/>
      <c r="I124" s="201"/>
      <c r="J124" s="201"/>
      <c r="K124" s="201"/>
      <c r="L124" s="201"/>
      <c r="M124" s="201"/>
      <c r="N124" s="200"/>
      <c r="O124" s="200"/>
      <c r="P124" s="200"/>
      <c r="Q124" s="200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81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</row>
    <row r="125" spans="1:68" ht="15.75">
      <c r="A125" s="76"/>
      <c r="B125" s="197"/>
      <c r="C125" s="202" t="s">
        <v>198</v>
      </c>
      <c r="D125" s="202"/>
      <c r="E125" s="202"/>
      <c r="F125" s="203"/>
      <c r="G125" s="203"/>
      <c r="H125" s="203"/>
      <c r="I125" s="203"/>
      <c r="J125" s="203"/>
      <c r="K125" s="203"/>
      <c r="L125" s="202"/>
      <c r="M125" s="202"/>
      <c r="N125" s="202"/>
      <c r="O125" s="202"/>
      <c r="P125" s="202"/>
      <c r="Q125" s="202"/>
      <c r="R125" s="202"/>
      <c r="S125" s="204"/>
      <c r="T125" s="204"/>
      <c r="U125" s="204"/>
      <c r="V125" s="204"/>
      <c r="W125" s="204"/>
      <c r="X125" s="204"/>
      <c r="Y125" s="204"/>
      <c r="Z125" s="204"/>
      <c r="AA125" s="204"/>
      <c r="AB125" s="203" t="s">
        <v>199</v>
      </c>
      <c r="AC125" s="204"/>
      <c r="AD125" s="204"/>
      <c r="AE125" s="81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284"/>
      <c r="BN125" s="76"/>
      <c r="BO125" s="76"/>
    </row>
    <row r="126" spans="1:68" ht="18.75">
      <c r="A126" s="100"/>
      <c r="B126" s="199"/>
      <c r="C126" s="339"/>
      <c r="D126" s="339"/>
      <c r="E126" s="340"/>
      <c r="F126" s="340"/>
      <c r="G126" s="340"/>
      <c r="H126" s="340"/>
      <c r="I126" s="340"/>
      <c r="J126" s="340"/>
      <c r="K126" s="340"/>
      <c r="L126" s="340"/>
      <c r="M126" s="341"/>
      <c r="N126" s="204"/>
      <c r="O126" s="204"/>
      <c r="P126" s="204"/>
      <c r="Q126" s="204"/>
      <c r="R126" s="204"/>
      <c r="S126" s="204"/>
      <c r="T126" s="204"/>
      <c r="U126" s="204"/>
      <c r="V126" s="204"/>
      <c r="W126" s="204"/>
      <c r="X126" s="204"/>
      <c r="Y126" s="204"/>
      <c r="Z126" s="204"/>
      <c r="AA126" s="204"/>
      <c r="AB126" s="204"/>
      <c r="AC126" s="204"/>
      <c r="AD126" s="204"/>
      <c r="AE126" s="8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</row>
    <row r="127" spans="1:68" ht="15.75">
      <c r="A127" s="100"/>
      <c r="B127" s="199"/>
      <c r="C127" s="411" t="s">
        <v>200</v>
      </c>
      <c r="D127" s="412"/>
      <c r="E127" s="412"/>
      <c r="F127" s="412"/>
      <c r="G127" s="340"/>
      <c r="H127" s="340"/>
      <c r="I127" s="340"/>
      <c r="J127" s="340"/>
      <c r="K127" s="340"/>
      <c r="L127" s="340"/>
      <c r="M127" s="341"/>
      <c r="N127" s="204"/>
      <c r="O127" s="204"/>
      <c r="P127" s="204"/>
      <c r="Q127" s="204"/>
      <c r="R127" s="204"/>
      <c r="S127" s="204"/>
      <c r="T127" s="204"/>
      <c r="U127" s="204"/>
      <c r="V127" s="204"/>
      <c r="W127" s="204"/>
      <c r="X127" s="204"/>
      <c r="Y127" s="204"/>
      <c r="Z127" s="204"/>
      <c r="AA127" s="204"/>
      <c r="AB127" s="413" t="s">
        <v>201</v>
      </c>
      <c r="AC127" s="413"/>
      <c r="AD127" s="413"/>
      <c r="AE127" s="8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76"/>
      <c r="BL127" s="76"/>
      <c r="BM127" s="76"/>
      <c r="BN127" s="76"/>
      <c r="BO127" s="76"/>
    </row>
    <row r="128" spans="1:68" ht="15.75">
      <c r="B128" s="199"/>
      <c r="C128" s="208"/>
      <c r="D128" s="209"/>
      <c r="E128" s="209"/>
      <c r="F128" s="209"/>
      <c r="G128" s="205"/>
      <c r="H128" s="205"/>
      <c r="I128" s="205"/>
      <c r="J128" s="205"/>
      <c r="K128" s="205"/>
      <c r="L128" s="205"/>
      <c r="M128" s="206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  <c r="AB128" s="210"/>
      <c r="AC128" s="210"/>
      <c r="AD128" s="210"/>
      <c r="AE128" s="8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</row>
    <row r="129" spans="2:57" ht="15.75">
      <c r="B129" s="199"/>
      <c r="C129" s="208"/>
      <c r="D129" s="209"/>
      <c r="E129" s="209"/>
      <c r="F129" s="209"/>
      <c r="G129" s="205"/>
      <c r="H129" s="205"/>
      <c r="I129" s="205"/>
      <c r="J129" s="205"/>
      <c r="K129" s="205"/>
      <c r="L129" s="205"/>
      <c r="M129" s="206"/>
      <c r="N129" s="207"/>
      <c r="O129" s="207"/>
      <c r="P129" s="207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  <c r="AB129" s="210"/>
      <c r="AC129" s="210"/>
      <c r="AD129" s="210"/>
      <c r="AE129" s="8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</row>
    <row r="130" spans="2:57">
      <c r="B130" s="199"/>
      <c r="C130" s="76"/>
      <c r="D130" s="76"/>
      <c r="E130" s="76"/>
      <c r="F130" s="76"/>
      <c r="H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8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</row>
    <row r="131" spans="2:57">
      <c r="F131" s="86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 t="s">
        <v>88</v>
      </c>
      <c r="T131" s="94"/>
      <c r="U131" s="94"/>
      <c r="V131" s="94"/>
      <c r="W131" s="94"/>
      <c r="X131" s="94"/>
      <c r="Y131" s="94"/>
      <c r="Z131" s="94"/>
      <c r="AA131" s="94"/>
      <c r="AB131" s="94"/>
      <c r="AC131" s="94" t="s">
        <v>89</v>
      </c>
      <c r="AD131" s="94"/>
      <c r="AE131" s="94"/>
      <c r="AF131" s="94"/>
      <c r="AG131" s="94"/>
      <c r="AH131" s="94"/>
      <c r="AI131" s="76"/>
      <c r="AJ131" s="76"/>
      <c r="AQ131" s="76"/>
      <c r="AR131" s="76"/>
      <c r="AS131" s="76"/>
    </row>
    <row r="132" spans="2:57">
      <c r="F132" s="86"/>
      <c r="G132" s="94" t="s">
        <v>90</v>
      </c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76"/>
      <c r="AJ132" s="76"/>
      <c r="AQ132" s="76"/>
      <c r="AR132" s="76"/>
      <c r="AS132" s="76"/>
    </row>
    <row r="133" spans="2:57">
      <c r="F133" s="86"/>
      <c r="G133" s="94"/>
      <c r="H133" s="94"/>
      <c r="I133" s="136">
        <v>0.2</v>
      </c>
      <c r="J133" s="137"/>
      <c r="K133" s="137"/>
      <c r="L133" s="138">
        <v>221</v>
      </c>
      <c r="M133" s="137"/>
      <c r="N133" s="137"/>
      <c r="O133" s="137"/>
      <c r="P133" s="137"/>
      <c r="Q133" s="137"/>
      <c r="R133" s="136">
        <v>0.5</v>
      </c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>
        <v>8849</v>
      </c>
      <c r="AC133" s="137"/>
      <c r="AD133" s="137"/>
      <c r="AE133" s="136">
        <v>0.2</v>
      </c>
      <c r="AF133" s="137"/>
      <c r="AG133" s="137"/>
      <c r="AH133" s="137">
        <v>3539</v>
      </c>
      <c r="AI133" s="76"/>
      <c r="AJ133" s="76"/>
      <c r="AQ133" s="76"/>
      <c r="AR133" s="76"/>
      <c r="AS133" s="76"/>
    </row>
    <row r="134" spans="2:57">
      <c r="F134" s="86"/>
      <c r="G134" s="94"/>
      <c r="H134" s="94"/>
      <c r="I134" s="136">
        <v>0.4</v>
      </c>
      <c r="J134" s="137"/>
      <c r="K134" s="137"/>
      <c r="L134" s="138">
        <v>442</v>
      </c>
      <c r="M134" s="137"/>
      <c r="N134" s="137"/>
      <c r="O134" s="137"/>
      <c r="P134" s="137"/>
      <c r="Q134" s="137"/>
      <c r="R134" s="139">
        <v>0.25</v>
      </c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>
        <v>4424</v>
      </c>
      <c r="AC134" s="137"/>
      <c r="AD134" s="137"/>
      <c r="AE134" s="136">
        <v>0.1</v>
      </c>
      <c r="AF134" s="137"/>
      <c r="AG134" s="137"/>
      <c r="AH134" s="137">
        <v>1770</v>
      </c>
      <c r="AI134" s="76"/>
      <c r="AJ134" s="76"/>
      <c r="AQ134" s="76"/>
      <c r="AR134" s="76"/>
      <c r="AS134" s="76"/>
    </row>
    <row r="135" spans="2:57">
      <c r="F135" s="86"/>
      <c r="G135" s="94"/>
      <c r="H135" s="94"/>
      <c r="I135" s="136">
        <v>0.5</v>
      </c>
      <c r="J135" s="137"/>
      <c r="K135" s="137"/>
      <c r="L135" s="138">
        <v>553</v>
      </c>
      <c r="M135" s="137"/>
      <c r="N135" s="137"/>
      <c r="O135" s="137"/>
      <c r="P135" s="137"/>
      <c r="Q135" s="137"/>
      <c r="R135" s="136">
        <v>0.6</v>
      </c>
      <c r="S135" s="137"/>
      <c r="T135" s="137"/>
      <c r="U135" s="137"/>
      <c r="V135" s="137"/>
      <c r="W135" s="137"/>
      <c r="X135" s="137"/>
      <c r="Y135" s="137"/>
      <c r="Z135" s="137"/>
      <c r="AA135" s="137"/>
      <c r="AB135" s="137">
        <v>10618</v>
      </c>
      <c r="AC135" s="137"/>
      <c r="AD135" s="137"/>
      <c r="AE135" s="136">
        <v>0.35</v>
      </c>
      <c r="AF135" s="137"/>
      <c r="AG135" s="137"/>
      <c r="AH135" s="137">
        <v>6194</v>
      </c>
      <c r="AI135" s="76"/>
      <c r="AJ135" s="76"/>
      <c r="AQ135" s="76"/>
      <c r="AR135" s="76"/>
      <c r="AS135" s="76"/>
    </row>
    <row r="136" spans="2:57">
      <c r="F136" s="86"/>
      <c r="G136" s="94"/>
      <c r="H136" s="94"/>
      <c r="I136" s="139">
        <v>0.25</v>
      </c>
      <c r="J136" s="137"/>
      <c r="K136" s="137"/>
      <c r="L136" s="138">
        <v>276</v>
      </c>
      <c r="M136" s="137"/>
      <c r="N136" s="137"/>
      <c r="O136" s="137"/>
      <c r="P136" s="137"/>
      <c r="Q136" s="137"/>
      <c r="R136" s="136">
        <v>0.3</v>
      </c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>
        <v>5309</v>
      </c>
      <c r="AC136" s="137"/>
      <c r="AD136" s="137"/>
      <c r="AE136" s="136">
        <v>0.45</v>
      </c>
      <c r="AF136" s="137"/>
      <c r="AG136" s="137"/>
      <c r="AH136" s="137">
        <v>7964</v>
      </c>
      <c r="AI136" s="76"/>
      <c r="AJ136" s="76"/>
      <c r="AQ136" s="76"/>
      <c r="AR136" s="76"/>
      <c r="AS136" s="76"/>
    </row>
    <row r="137" spans="2:57">
      <c r="F137" s="86"/>
      <c r="G137" s="94"/>
      <c r="H137" s="94"/>
      <c r="I137" s="137"/>
      <c r="J137" s="137"/>
      <c r="K137" s="137"/>
      <c r="L137" s="137"/>
      <c r="M137" s="137"/>
      <c r="N137" s="137"/>
      <c r="O137" s="137"/>
      <c r="P137" s="137"/>
      <c r="Q137" s="137"/>
      <c r="R137" s="136">
        <v>0.06</v>
      </c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>
        <v>1106</v>
      </c>
      <c r="AC137" s="137"/>
      <c r="AD137" s="137"/>
      <c r="AE137" s="139">
        <v>3.5000000000000003E-2</v>
      </c>
      <c r="AF137" s="137"/>
      <c r="AG137" s="137"/>
      <c r="AH137" s="137">
        <v>619</v>
      </c>
      <c r="AI137" s="76"/>
      <c r="AJ137" s="76"/>
      <c r="AQ137" s="76"/>
      <c r="AR137" s="76"/>
      <c r="AS137" s="76"/>
    </row>
    <row r="138" spans="2:57">
      <c r="F138" s="86"/>
      <c r="G138" s="76"/>
      <c r="H138" s="100"/>
      <c r="I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86"/>
      <c r="AE138" s="76"/>
      <c r="AF138" s="76"/>
      <c r="AG138" s="76"/>
      <c r="AH138" s="76"/>
      <c r="AI138" s="76"/>
      <c r="AJ138" s="76"/>
      <c r="AQ138" s="76"/>
      <c r="AR138" s="76"/>
      <c r="AS138" s="76"/>
    </row>
    <row r="139" spans="2:57">
      <c r="F139" s="86"/>
      <c r="G139" s="76"/>
      <c r="H139" s="100"/>
      <c r="I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86"/>
      <c r="AE139" s="76"/>
      <c r="AF139" s="76"/>
      <c r="AG139" s="76"/>
      <c r="AH139" s="76"/>
      <c r="AI139" s="76"/>
      <c r="AJ139" s="76"/>
      <c r="AQ139" s="76"/>
      <c r="AR139" s="76"/>
      <c r="AS139" s="76"/>
    </row>
    <row r="140" spans="2:57">
      <c r="F140" s="86"/>
      <c r="G140" s="76"/>
      <c r="H140" s="100"/>
      <c r="I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86"/>
      <c r="AE140" s="76"/>
      <c r="AF140" s="76"/>
      <c r="AG140" s="76"/>
      <c r="AH140" s="76"/>
      <c r="AI140" s="76"/>
      <c r="AJ140" s="76"/>
      <c r="AQ140" s="76"/>
      <c r="AR140" s="76"/>
      <c r="AS140" s="76"/>
    </row>
    <row r="141" spans="2:57">
      <c r="F141" s="86"/>
      <c r="G141" s="76"/>
      <c r="H141" s="100"/>
      <c r="I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86"/>
      <c r="AE141" s="76"/>
      <c r="AF141" s="76"/>
      <c r="AI141" s="76"/>
      <c r="AJ141" s="76"/>
      <c r="AQ141" s="76"/>
      <c r="AR141" s="76"/>
      <c r="AS141" s="76"/>
    </row>
    <row r="142" spans="2:57">
      <c r="F142" s="86"/>
      <c r="G142" s="76"/>
      <c r="H142" s="100"/>
      <c r="I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86"/>
      <c r="AE142" s="76"/>
      <c r="AF142" s="76"/>
      <c r="AI142" s="76"/>
      <c r="AJ142" s="76"/>
      <c r="AQ142" s="76"/>
      <c r="AR142" s="76"/>
      <c r="AS142" s="76"/>
    </row>
    <row r="143" spans="2:57">
      <c r="AJ143" s="76"/>
      <c r="AQ143" s="76"/>
      <c r="AR143" s="76"/>
      <c r="AS143" s="76"/>
    </row>
    <row r="144" spans="2:57">
      <c r="AJ144" s="76"/>
      <c r="AQ144" s="76"/>
      <c r="AR144" s="76"/>
      <c r="AS144" s="76"/>
    </row>
    <row r="145" spans="36:45">
      <c r="AJ145" s="76"/>
      <c r="AQ145" s="76"/>
      <c r="AR145" s="76"/>
      <c r="AS145" s="76"/>
    </row>
    <row r="146" spans="36:45">
      <c r="AJ146" s="76"/>
      <c r="AQ146" s="76"/>
      <c r="AR146" s="76"/>
      <c r="AS146" s="76"/>
    </row>
    <row r="147" spans="36:45">
      <c r="AJ147" s="76"/>
      <c r="AQ147" s="76"/>
      <c r="AR147" s="76"/>
      <c r="AS147" s="76"/>
    </row>
    <row r="148" spans="36:45">
      <c r="AJ148" s="76"/>
      <c r="AQ148" s="76"/>
      <c r="AR148" s="76"/>
      <c r="AS148" s="76"/>
    </row>
    <row r="149" spans="36:45">
      <c r="AJ149" s="76"/>
      <c r="AQ149" s="76"/>
      <c r="AR149" s="76"/>
      <c r="AS149" s="76"/>
    </row>
    <row r="150" spans="36:45">
      <c r="AJ150" s="76"/>
      <c r="AQ150" s="76"/>
      <c r="AR150" s="76"/>
      <c r="AS150" s="76"/>
    </row>
    <row r="151" spans="36:45">
      <c r="AJ151" s="76"/>
      <c r="AQ151" s="76"/>
      <c r="AR151" s="76"/>
      <c r="AS151" s="76"/>
    </row>
    <row r="152" spans="36:45">
      <c r="AJ152" s="76"/>
      <c r="AQ152" s="76"/>
      <c r="AR152" s="76"/>
      <c r="AS152" s="76"/>
    </row>
    <row r="153" spans="36:45">
      <c r="AQ153" s="76"/>
      <c r="AR153" s="76"/>
      <c r="AS153" s="76"/>
    </row>
  </sheetData>
  <mergeCells count="164">
    <mergeCell ref="L74:O74"/>
    <mergeCell ref="E75:J75"/>
    <mergeCell ref="E72:F72"/>
    <mergeCell ref="A75:C75"/>
    <mergeCell ref="A77:E77"/>
    <mergeCell ref="L77:P77"/>
    <mergeCell ref="L76:P76"/>
    <mergeCell ref="B85:E85"/>
    <mergeCell ref="L73:P73"/>
    <mergeCell ref="C127:F127"/>
    <mergeCell ref="AB127:AD127"/>
    <mergeCell ref="AB123:AE123"/>
    <mergeCell ref="AC88:AD88"/>
    <mergeCell ref="M86:P87"/>
    <mergeCell ref="Q86:AD87"/>
    <mergeCell ref="O88:O89"/>
    <mergeCell ref="P88:P89"/>
    <mergeCell ref="I88:I89"/>
    <mergeCell ref="AA88:AB88"/>
    <mergeCell ref="S88:T88"/>
    <mergeCell ref="K88:K89"/>
    <mergeCell ref="L88:L89"/>
    <mergeCell ref="U88:V88"/>
    <mergeCell ref="W88:X88"/>
    <mergeCell ref="Y88:Z88"/>
    <mergeCell ref="AE86:AE89"/>
    <mergeCell ref="AK88:AK89"/>
    <mergeCell ref="AL88:AL89"/>
    <mergeCell ref="AH87:AH89"/>
    <mergeCell ref="AI87:AI89"/>
    <mergeCell ref="AM88:AM89"/>
    <mergeCell ref="AN88:AN89"/>
    <mergeCell ref="C123:E123"/>
    <mergeCell ref="M88:M89"/>
    <mergeCell ref="N88:N89"/>
    <mergeCell ref="H86:H89"/>
    <mergeCell ref="J88:J89"/>
    <mergeCell ref="I86:L87"/>
    <mergeCell ref="AT84:BB85"/>
    <mergeCell ref="AW88:AW89"/>
    <mergeCell ref="AR86:AR89"/>
    <mergeCell ref="AV88:AV89"/>
    <mergeCell ref="BF88:BF89"/>
    <mergeCell ref="BH88:BH89"/>
    <mergeCell ref="AY88:AY89"/>
    <mergeCell ref="AU88:AU89"/>
    <mergeCell ref="AP86:AP89"/>
    <mergeCell ref="BE88:BE89"/>
    <mergeCell ref="BB87:BB89"/>
    <mergeCell ref="BC86:BF87"/>
    <mergeCell ref="AT86:AW87"/>
    <mergeCell ref="AT88:AT89"/>
    <mergeCell ref="AX88:AX89"/>
    <mergeCell ref="BG88:BG89"/>
    <mergeCell ref="AZ88:AZ89"/>
    <mergeCell ref="BA88:BA89"/>
    <mergeCell ref="BC88:BC89"/>
    <mergeCell ref="BD88:BD89"/>
    <mergeCell ref="AS86:AS89"/>
    <mergeCell ref="AQ88:AQ89"/>
    <mergeCell ref="BL87:BL89"/>
    <mergeCell ref="BO87:BO89"/>
    <mergeCell ref="AX86:BA87"/>
    <mergeCell ref="BG86:BJ87"/>
    <mergeCell ref="A86:A89"/>
    <mergeCell ref="B86:B89"/>
    <mergeCell ref="C86:C89"/>
    <mergeCell ref="D86:D89"/>
    <mergeCell ref="E86:E89"/>
    <mergeCell ref="Q88:R88"/>
    <mergeCell ref="F86:F89"/>
    <mergeCell ref="G86:G89"/>
    <mergeCell ref="BN87:BN89"/>
    <mergeCell ref="BI88:BI89"/>
    <mergeCell ref="BJ88:BJ89"/>
    <mergeCell ref="BK87:BK89"/>
    <mergeCell ref="AF86:AO86"/>
    <mergeCell ref="AJ88:AJ89"/>
    <mergeCell ref="AN87:AO87"/>
    <mergeCell ref="AO88:AO89"/>
    <mergeCell ref="AJ87:AK87"/>
    <mergeCell ref="AL87:AM87"/>
    <mergeCell ref="AF87:AF89"/>
    <mergeCell ref="AG87:AG89"/>
    <mergeCell ref="B56:C56"/>
    <mergeCell ref="H56:O56"/>
    <mergeCell ref="W19:X19"/>
    <mergeCell ref="Y19:Z19"/>
    <mergeCell ref="AA19:AB19"/>
    <mergeCell ref="AJ19:AJ20"/>
    <mergeCell ref="AL19:AL20"/>
    <mergeCell ref="N19:N20"/>
    <mergeCell ref="AF17:AO17"/>
    <mergeCell ref="AF18:AF20"/>
    <mergeCell ref="AG18:AG20"/>
    <mergeCell ref="AH18:AH20"/>
    <mergeCell ref="AI18:AI20"/>
    <mergeCell ref="AJ18:AK18"/>
    <mergeCell ref="BO18:BO20"/>
    <mergeCell ref="BB18:BB20"/>
    <mergeCell ref="AZ19:AZ20"/>
    <mergeCell ref="BA19:BA20"/>
    <mergeCell ref="BC17:BF18"/>
    <mergeCell ref="BE19:BE20"/>
    <mergeCell ref="BF19:BF20"/>
    <mergeCell ref="AT19:AT20"/>
    <mergeCell ref="AU19:AU20"/>
    <mergeCell ref="AV19:AV20"/>
    <mergeCell ref="AW19:AW20"/>
    <mergeCell ref="AX19:AX20"/>
    <mergeCell ref="AY19:AY20"/>
    <mergeCell ref="BI19:BI20"/>
    <mergeCell ref="BJ19:BJ20"/>
    <mergeCell ref="BK18:BK20"/>
    <mergeCell ref="BG17:BJ18"/>
    <mergeCell ref="BC19:BC20"/>
    <mergeCell ref="BD19:BD20"/>
    <mergeCell ref="BL18:BL20"/>
    <mergeCell ref="BG19:BG20"/>
    <mergeCell ref="BH19:BH20"/>
    <mergeCell ref="BM18:BM20"/>
    <mergeCell ref="AT17:AW18"/>
    <mergeCell ref="A17:A20"/>
    <mergeCell ref="B17:B20"/>
    <mergeCell ref="C17:C20"/>
    <mergeCell ref="D17:D20"/>
    <mergeCell ref="E17:E20"/>
    <mergeCell ref="F17:F20"/>
    <mergeCell ref="G17:G20"/>
    <mergeCell ref="H17:H20"/>
    <mergeCell ref="I17:L18"/>
    <mergeCell ref="M17:P18"/>
    <mergeCell ref="Q17:AD18"/>
    <mergeCell ref="I19:I20"/>
    <mergeCell ref="J19:J20"/>
    <mergeCell ref="K19:K20"/>
    <mergeCell ref="L19:L20"/>
    <mergeCell ref="M19:M20"/>
    <mergeCell ref="O19:O20"/>
    <mergeCell ref="P19:P20"/>
    <mergeCell ref="Q19:R19"/>
    <mergeCell ref="S19:T19"/>
    <mergeCell ref="U19:V19"/>
    <mergeCell ref="AC19:AD19"/>
    <mergeCell ref="E6:I6"/>
    <mergeCell ref="U74:AB74"/>
    <mergeCell ref="U77:AA77"/>
    <mergeCell ref="AL18:AM18"/>
    <mergeCell ref="AN18:AO18"/>
    <mergeCell ref="AK19:AK20"/>
    <mergeCell ref="BM87:BM89"/>
    <mergeCell ref="AE17:AE20"/>
    <mergeCell ref="BC15:BK16"/>
    <mergeCell ref="U75:AB75"/>
    <mergeCell ref="AT15:BB16"/>
    <mergeCell ref="AX17:BA18"/>
    <mergeCell ref="AM19:AM20"/>
    <mergeCell ref="AN19:AN20"/>
    <mergeCell ref="AO19:AO20"/>
    <mergeCell ref="AQ19:AQ20"/>
    <mergeCell ref="AP17:AP20"/>
    <mergeCell ref="AR17:AR20"/>
    <mergeCell ref="AS17:AS20"/>
    <mergeCell ref="BC84:BK85"/>
  </mergeCells>
  <phoneticPr fontId="0" type="noConversion"/>
  <pageMargins left="0" right="0" top="0" bottom="0" header="0.23622047244094491" footer="0.31496062992125984"/>
  <pageSetup paperSize="9" scale="1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малт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Малтабар</dc:creator>
  <cp:lastModifiedBy>Пользователь Windows</cp:lastModifiedBy>
  <cp:lastPrinted>2021-09-16T11:28:33Z</cp:lastPrinted>
  <dcterms:created xsi:type="dcterms:W3CDTF">2010-09-17T07:19:58Z</dcterms:created>
  <dcterms:modified xsi:type="dcterms:W3CDTF">2021-11-01T09:25:51Z</dcterms:modified>
</cp:coreProperties>
</file>